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785" windowHeight="7530" tabRatio="902" activeTab="12"/>
  </bookViews>
  <sheets>
    <sheet name="目录" sheetId="32" r:id="rId1"/>
    <sheet name="附表1-1" sheetId="4" r:id="rId2"/>
    <sheet name="附表1-2" sheetId="26" r:id="rId3"/>
    <sheet name="附表1-3" sheetId="5" r:id="rId4"/>
    <sheet name="附表1-4" sheetId="6" r:id="rId5"/>
    <sheet name="附表1-5" sheetId="17" r:id="rId6"/>
    <sheet name="附表1-6" sheetId="18" r:id="rId7"/>
    <sheet name="附表1-7" sheetId="7" r:id="rId8"/>
    <sheet name="附表1-8" sheetId="24" r:id="rId9"/>
    <sheet name="附表1-9" sheetId="9" r:id="rId10"/>
    <sheet name="附表1-10" sheetId="28" r:id="rId11"/>
    <sheet name="附表1-11" sheetId="29" r:id="rId12"/>
    <sheet name="附表1-12" sheetId="11" r:id="rId13"/>
    <sheet name="附表1-13" sheetId="27" r:id="rId14"/>
    <sheet name="附表1-14" sheetId="12" r:id="rId15"/>
    <sheet name="附表1-15" sheetId="30" r:id="rId16"/>
    <sheet name="附表1-16" sheetId="31" r:id="rId17"/>
    <sheet name="附表1-17" sheetId="33" r:id="rId18"/>
    <sheet name="附表1-18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2">#REF!</definedName>
    <definedName name="_a99999" localSheetId="14">#REF!</definedName>
    <definedName name="_a99999" localSheetId="5">#REF!</definedName>
    <definedName name="_a99999" localSheetId="6">#REF!</definedName>
    <definedName name="_a99999" localSheetId="7">#REF!</definedName>
    <definedName name="_a99999" localSheetId="9">#REF!</definedName>
    <definedName name="_a99999">#REF!</definedName>
    <definedName name="_a999991" localSheetId="5">#REF!</definedName>
    <definedName name="_a999991" localSheetId="6">#REF!</definedName>
    <definedName name="_a999991">#REF!</definedName>
    <definedName name="_a999991145">#REF!</definedName>
    <definedName name="_a99999222" localSheetId="6">#REF!</definedName>
    <definedName name="_a99999222">#REF!</definedName>
    <definedName name="_a99999234234">#REF!</definedName>
    <definedName name="_a999995" localSheetId="5">#REF!</definedName>
    <definedName name="_a999995" localSheetId="6">#REF!</definedName>
    <definedName name="_a999995">#REF!</definedName>
    <definedName name="_a999996" localSheetId="5">#REF!</definedName>
    <definedName name="_a999996" localSheetId="6">#REF!</definedName>
    <definedName name="_a999996">#REF!</definedName>
    <definedName name="_a999999999">#REF!</definedName>
    <definedName name="_xlnm._FilterDatabase" localSheetId="14" hidden="1">'附表1-14'!$A$4:$AA$8</definedName>
    <definedName name="_xlnm._FilterDatabase" localSheetId="3" hidden="1">'附表1-3'!$C$4:$V$8</definedName>
    <definedName name="_xlnm._FilterDatabase" localSheetId="5" hidden="1">'附表1-5'!$A$4:$O$20</definedName>
    <definedName name="_xlnm._FilterDatabase" localSheetId="9" hidden="1">'附表1-9'!$A$4:$AA$4</definedName>
    <definedName name="_Order1" hidden="1">255</definedName>
    <definedName name="_Order2" hidden="1">255</definedName>
    <definedName name="_xlnm.Database" localSheetId="12" hidden="1">#REF!</definedName>
    <definedName name="_xlnm.Database" localSheetId="14" hidden="1">#REF!</definedName>
    <definedName name="_xlnm.Database" localSheetId="5" hidden="1">#REF!</definedName>
    <definedName name="_xlnm.Database" localSheetId="6" hidden="1">#REF!</definedName>
    <definedName name="_xlnm.Database" localSheetId="7" hidden="1">#REF!</definedName>
    <definedName name="_xlnm.Database" localSheetId="9" hidden="1">#REF!</definedName>
    <definedName name="_xlnm.Database" hidden="1">#REF!</definedName>
    <definedName name="_xlnm.Print_Area" localSheetId="1">'附表1-1'!$B$1:$C$10</definedName>
    <definedName name="_xlnm.Print_Area" localSheetId="14">'附表1-14'!$A:$C</definedName>
    <definedName name="_xlnm.Print_Area" localSheetId="3">'附表1-3'!$C:$C</definedName>
    <definedName name="_xlnm.Print_Area" localSheetId="5">'附表1-5'!$A:$D</definedName>
    <definedName name="_xlnm.Print_Area" localSheetId="6">'附表1-6'!$A$1:$B$9</definedName>
    <definedName name="_xlnm.Print_Area" localSheetId="9">'附表1-9'!$A:$C</definedName>
    <definedName name="_xlnm.Print_Titles" localSheetId="12">'附表1-12'!$4:$4</definedName>
    <definedName name="_xlnm.Print_Titles" localSheetId="14">'附表1-14'!$4:$4</definedName>
    <definedName name="_xlnm.Print_Titles" localSheetId="3">'附表1-3'!$4:$4</definedName>
    <definedName name="_xlnm.Print_Titles" localSheetId="4">'附表1-4'!$4:$4</definedName>
    <definedName name="_xlnm.Print_Titles" localSheetId="5">'附表1-5'!$4:$4</definedName>
    <definedName name="_xlnm.Print_Titles" localSheetId="7">'附表1-7'!$4:$4</definedName>
    <definedName name="_xlnm.Print_Titles" localSheetId="9">'附表1-9'!$4:$4</definedName>
    <definedName name="wrn.月报打印." localSheetId="1" hidden="1">{#N/A,#N/A,FALSE,"p9";#N/A,#N/A,FALSE,"p1";#N/A,#N/A,FALSE,"p2";#N/A,#N/A,FALSE,"p3";#N/A,#N/A,FALSE,"p4";#N/A,#N/A,FALSE,"p5";#N/A,#N/A,FALSE,"p6";#N/A,#N/A,FALSE,"p7";#N/A,#N/A,FALSE,"p8"}</definedName>
    <definedName name="wrn.月报打印." localSheetId="6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1">#REF!</definedName>
    <definedName name="地区名称" localSheetId="12">#REF!</definedName>
    <definedName name="地区名称" localSheetId="1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9">#REF!</definedName>
    <definedName name="地区名称">#REF!</definedName>
    <definedName name="地区名称1" localSheetId="14">#REF!</definedName>
    <definedName name="地区名称1" localSheetId="5">#REF!</definedName>
    <definedName name="地区名称1" localSheetId="6">#REF!</definedName>
    <definedName name="地区名称1">#REF!</definedName>
    <definedName name="地区名称10" localSheetId="5">#REF!</definedName>
    <definedName name="地区名称10" localSheetId="6">#REF!</definedName>
    <definedName name="地区名称10">#REF!</definedName>
    <definedName name="地区名称2" localSheetId="5">#REF!</definedName>
    <definedName name="地区名称2" localSheetId="6">#REF!</definedName>
    <definedName name="地区名称2">#REF!</definedName>
    <definedName name="地区名称3" localSheetId="5">#REF!</definedName>
    <definedName name="地区名称3" localSheetId="6">#REF!</definedName>
    <definedName name="地区名称3">#REF!</definedName>
    <definedName name="地区名称32">#REF!</definedName>
    <definedName name="地区名称432">#REF!</definedName>
    <definedName name="地区名称444" localSheetId="6">#REF!</definedName>
    <definedName name="地区名称444">#REF!</definedName>
    <definedName name="地区名称45234">#REF!</definedName>
    <definedName name="地区名称5" localSheetId="5">#REF!</definedName>
    <definedName name="地区名称5" localSheetId="6">#REF!</definedName>
    <definedName name="地区名称5">#REF!</definedName>
    <definedName name="地区名称55" localSheetId="6">#REF!</definedName>
    <definedName name="地区名称55">#REF!</definedName>
    <definedName name="地区名称6" localSheetId="5">#REF!</definedName>
    <definedName name="地区名称6" localSheetId="6">#REF!</definedName>
    <definedName name="地区名称6">#REF!</definedName>
    <definedName name="地区名称7" localSheetId="5">#REF!</definedName>
    <definedName name="地区名称7" localSheetId="6">#REF!</definedName>
    <definedName name="地区名称7">#REF!</definedName>
    <definedName name="地区名称874">#REF!</definedName>
    <definedName name="地区名称9" localSheetId="5">#REF!</definedName>
    <definedName name="地区名称9" localSheetId="6">#REF!</definedName>
    <definedName name="地区名称9">#REF!</definedName>
    <definedName name="地区明确222" localSheetId="6">#REF!</definedName>
    <definedName name="地区明确222">#REF!</definedName>
    <definedName name="基金" localSheetId="1" hidden="1">{#N/A,#N/A,FALSE,"p9";#N/A,#N/A,FALSE,"p1";#N/A,#N/A,FALSE,"p2";#N/A,#N/A,FALSE,"p3";#N/A,#N/A,FALSE,"p4";#N/A,#N/A,FALSE,"p5";#N/A,#N/A,FALSE,"p6";#N/A,#N/A,FALSE,"p7";#N/A,#N/A,FALSE,"p8"}</definedName>
    <definedName name="基金" localSheetId="6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1" hidden="1">{#N/A,#N/A,FALSE,"p9";#N/A,#N/A,FALSE,"p1";#N/A,#N/A,FALSE,"p2";#N/A,#N/A,FALSE,"p3";#N/A,#N/A,FALSE,"p4";#N/A,#N/A,FALSE,"p5";#N/A,#N/A,FALSE,"p6";#N/A,#N/A,FALSE,"p7";#N/A,#N/A,FALSE,"p8"}</definedName>
    <definedName name="计划1" localSheetId="6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B22" i="17" l="1"/>
  <c r="C16" i="2"/>
  <c r="C15" i="2"/>
  <c r="C12" i="2"/>
  <c r="C7" i="2"/>
  <c r="C6" i="2"/>
  <c r="C5" i="2"/>
  <c r="C18" i="33"/>
  <c r="C17" i="33"/>
  <c r="C12" i="33"/>
  <c r="C10" i="33"/>
  <c r="C7" i="33"/>
  <c r="C6" i="33"/>
  <c r="C5" i="33"/>
  <c r="X15" i="30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11" i="12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X12" i="27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B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B8" i="29"/>
  <c r="X23" i="28"/>
  <c r="W23" i="28"/>
  <c r="X22" i="28"/>
  <c r="W22" i="28"/>
  <c r="X21" i="28"/>
  <c r="W21" i="28"/>
  <c r="W20" i="28"/>
  <c r="V20" i="28"/>
  <c r="N20" i="28"/>
  <c r="M20" i="28"/>
  <c r="L20" i="28"/>
  <c r="H20" i="28"/>
  <c r="G20" i="28"/>
  <c r="F20" i="28"/>
  <c r="B20" i="28"/>
  <c r="X5" i="28"/>
  <c r="W5" i="28"/>
  <c r="P5" i="28"/>
  <c r="O5" i="28"/>
  <c r="J5" i="28"/>
  <c r="I5" i="28"/>
  <c r="E5" i="28"/>
  <c r="C60" i="9"/>
  <c r="C54" i="9"/>
  <c r="C53" i="9"/>
  <c r="C52" i="9"/>
  <c r="C49" i="9"/>
  <c r="C45" i="9"/>
  <c r="C38" i="9"/>
  <c r="C36" i="9"/>
  <c r="C35" i="9"/>
  <c r="C27" i="9"/>
  <c r="C24" i="9"/>
  <c r="C23" i="9"/>
  <c r="C19" i="9"/>
  <c r="C15" i="9"/>
  <c r="C14" i="9"/>
  <c r="C13" i="9"/>
  <c r="C11" i="9"/>
  <c r="C10" i="9"/>
  <c r="C6" i="9"/>
  <c r="C5" i="9"/>
  <c r="C60" i="24"/>
  <c r="C54" i="24"/>
  <c r="C53" i="24"/>
  <c r="C52" i="24"/>
  <c r="C49" i="24"/>
  <c r="C45" i="24"/>
  <c r="C38" i="24"/>
  <c r="C36" i="24"/>
  <c r="C35" i="24"/>
  <c r="C27" i="24"/>
  <c r="C24" i="24"/>
  <c r="C23" i="24"/>
  <c r="C15" i="24"/>
  <c r="C14" i="24"/>
  <c r="C13" i="24"/>
  <c r="C11" i="24"/>
  <c r="C10" i="24"/>
  <c r="C6" i="24"/>
  <c r="C5" i="24"/>
  <c r="B36" i="7"/>
  <c r="B24" i="7"/>
  <c r="B23" i="7"/>
  <c r="B9" i="18"/>
  <c r="O22" i="17"/>
  <c r="N22" i="17"/>
  <c r="J22" i="17"/>
  <c r="I22" i="17"/>
  <c r="H22" i="17"/>
  <c r="D22" i="17"/>
  <c r="C22" i="17"/>
  <c r="L5" i="17"/>
  <c r="K5" i="17"/>
  <c r="G5" i="17"/>
  <c r="C29" i="6"/>
  <c r="C25" i="6"/>
  <c r="C22" i="6"/>
  <c r="C20" i="6"/>
  <c r="C10" i="6"/>
  <c r="C5" i="6"/>
  <c r="C339" i="5"/>
  <c r="C337" i="5"/>
  <c r="C333" i="5"/>
  <c r="C329" i="5"/>
  <c r="C327" i="5"/>
  <c r="C323" i="5"/>
  <c r="C322" i="5"/>
  <c r="C315" i="5"/>
  <c r="C310" i="5"/>
  <c r="C296" i="5"/>
  <c r="C295" i="5"/>
  <c r="C283" i="5"/>
  <c r="C282" i="5"/>
  <c r="C280" i="5"/>
  <c r="C278" i="5"/>
  <c r="C277" i="5"/>
  <c r="C218" i="5"/>
  <c r="C150" i="5"/>
  <c r="C147" i="5"/>
  <c r="C145" i="5"/>
  <c r="C141" i="5"/>
  <c r="C139" i="5"/>
  <c r="C138" i="5"/>
  <c r="C136" i="5"/>
  <c r="C134" i="5"/>
  <c r="C131" i="5"/>
  <c r="C129" i="5"/>
  <c r="C127" i="5"/>
  <c r="C125" i="5"/>
  <c r="C123" i="5"/>
  <c r="C116" i="5"/>
  <c r="C114" i="5"/>
  <c r="C113" i="5"/>
  <c r="C106" i="5"/>
  <c r="C102" i="5"/>
  <c r="C99" i="5"/>
  <c r="C94" i="5"/>
  <c r="C92" i="5"/>
  <c r="C91" i="5"/>
  <c r="C89" i="5"/>
  <c r="C80" i="5"/>
  <c r="C78" i="5"/>
  <c r="C74" i="5"/>
  <c r="C69" i="5"/>
  <c r="C65" i="5"/>
  <c r="C62" i="5"/>
  <c r="C57" i="5"/>
  <c r="C54" i="5"/>
  <c r="C52" i="5"/>
  <c r="C49" i="5"/>
  <c r="C45" i="5"/>
  <c r="C40" i="5"/>
  <c r="C37" i="5"/>
  <c r="C33" i="5"/>
  <c r="C31" i="5"/>
  <c r="C27" i="5"/>
  <c r="C20" i="5"/>
  <c r="C14" i="5"/>
  <c r="C7" i="5"/>
  <c r="C6" i="5"/>
  <c r="C5" i="5"/>
  <c r="Y36" i="26"/>
  <c r="X36" i="26"/>
  <c r="Y35" i="26"/>
  <c r="X35" i="26"/>
  <c r="Y34" i="26"/>
  <c r="X34" i="26"/>
  <c r="X33" i="26"/>
  <c r="W33" i="26"/>
  <c r="O33" i="26"/>
  <c r="N33" i="26"/>
  <c r="M33" i="26"/>
  <c r="I33" i="26"/>
  <c r="H33" i="26"/>
  <c r="G33" i="26"/>
  <c r="C33" i="26"/>
  <c r="Y32" i="26"/>
  <c r="X32" i="26"/>
  <c r="Q32" i="26"/>
  <c r="P32" i="26"/>
  <c r="K32" i="26"/>
  <c r="J32" i="26"/>
  <c r="Y31" i="26"/>
  <c r="X31" i="26"/>
  <c r="Q31" i="26"/>
  <c r="P31" i="26"/>
  <c r="K31" i="26"/>
  <c r="J31" i="26"/>
  <c r="C30" i="26"/>
  <c r="Y29" i="26"/>
  <c r="X29" i="26"/>
  <c r="Q29" i="26"/>
  <c r="P29" i="26"/>
  <c r="K29" i="26"/>
  <c r="J29" i="26"/>
  <c r="F29" i="26"/>
  <c r="C29" i="26"/>
  <c r="Y28" i="26"/>
  <c r="X28" i="26"/>
  <c r="Q28" i="26"/>
  <c r="P28" i="26"/>
  <c r="K28" i="26"/>
  <c r="J28" i="26"/>
  <c r="Y7" i="26"/>
  <c r="X7" i="26"/>
  <c r="Q7" i="26"/>
  <c r="P7" i="26"/>
  <c r="K7" i="26"/>
  <c r="J7" i="26"/>
  <c r="Y6" i="26"/>
  <c r="X6" i="26"/>
  <c r="Q6" i="26"/>
  <c r="P6" i="26"/>
  <c r="K6" i="26"/>
  <c r="J6" i="26"/>
  <c r="Y5" i="26"/>
  <c r="X5" i="26"/>
  <c r="Q5" i="26"/>
  <c r="P5" i="26"/>
  <c r="K5" i="26"/>
  <c r="J5" i="26"/>
  <c r="F5" i="26"/>
  <c r="C5" i="26"/>
  <c r="C29" i="4"/>
  <c r="C21" i="4"/>
  <c r="C5" i="4"/>
</calcChain>
</file>

<file path=xl/sharedStrings.xml><?xml version="1.0" encoding="utf-8"?>
<sst xmlns="http://schemas.openxmlformats.org/spreadsheetml/2006/main" count="1124" uniqueCount="729">
  <si>
    <r>
      <rPr>
        <b/>
        <sz val="16"/>
        <rFont val="宋体"/>
        <family val="3"/>
        <charset val="134"/>
      </rPr>
      <t>威县2022年</t>
    </r>
    <r>
      <rPr>
        <b/>
        <sz val="16"/>
        <rFont val="方正楷体_GBK"/>
        <charset val="134"/>
      </rPr>
      <t>政府预算公开情况表目录</t>
    </r>
  </si>
  <si>
    <r>
      <rPr>
        <sz val="16"/>
        <rFont val="Times New Roman"/>
        <family val="1"/>
      </rPr>
      <t xml:space="preserve">§1-1 </t>
    </r>
    <r>
      <rPr>
        <sz val="16"/>
        <rFont val="方正仿宋_GBK"/>
        <charset val="134"/>
      </rPr>
      <t>一般公共预算收入表</t>
    </r>
  </si>
  <si>
    <r>
      <rPr>
        <sz val="16"/>
        <rFont val="Times New Roman"/>
        <family val="1"/>
      </rPr>
      <t>§1-2</t>
    </r>
    <r>
      <rPr>
        <sz val="16"/>
        <rFont val="方正仿宋_GBK"/>
        <charset val="134"/>
      </rPr>
      <t>一般公共预算支出表</t>
    </r>
  </si>
  <si>
    <r>
      <rPr>
        <sz val="16"/>
        <rFont val="Times New Roman"/>
        <family val="1"/>
      </rPr>
      <t>§1-3</t>
    </r>
    <r>
      <rPr>
        <sz val="16"/>
        <rFont val="方正仿宋_GBK"/>
        <charset val="134"/>
      </rPr>
      <t>一般公共预算本级支出表</t>
    </r>
  </si>
  <si>
    <r>
      <rPr>
        <sz val="16"/>
        <rFont val="Times New Roman"/>
        <family val="1"/>
      </rPr>
      <t xml:space="preserve">§1-4 </t>
    </r>
    <r>
      <rPr>
        <sz val="16"/>
        <rFont val="方正仿宋_GBK"/>
        <charset val="134"/>
      </rPr>
      <t>一般公共预算本级基本支出表</t>
    </r>
  </si>
  <si>
    <r>
      <rPr>
        <sz val="16"/>
        <rFont val="Times New Roman"/>
        <family val="1"/>
      </rPr>
      <t xml:space="preserve">§1-5 </t>
    </r>
    <r>
      <rPr>
        <sz val="16"/>
        <rFont val="宋体"/>
        <family val="3"/>
        <charset val="134"/>
      </rPr>
      <t>一般公共预算税收返还、一般性和专项转移支付分地区安排情况表</t>
    </r>
  </si>
  <si>
    <r>
      <rPr>
        <sz val="16"/>
        <rFont val="Times New Roman"/>
        <family val="1"/>
      </rPr>
      <t xml:space="preserve">§1-6 </t>
    </r>
    <r>
      <rPr>
        <sz val="16"/>
        <rFont val="方正仿宋_GBK"/>
        <charset val="134"/>
      </rPr>
      <t>一般公共预算专项转移支付分项目安排情况表</t>
    </r>
  </si>
  <si>
    <r>
      <rPr>
        <sz val="16"/>
        <rFont val="Times New Roman"/>
        <family val="1"/>
      </rPr>
      <t xml:space="preserve">§1-7 </t>
    </r>
    <r>
      <rPr>
        <sz val="16"/>
        <rFont val="方正仿宋_GBK"/>
        <charset val="134"/>
      </rPr>
      <t>政府性基金预算收入表</t>
    </r>
  </si>
  <si>
    <r>
      <rPr>
        <sz val="16"/>
        <rFont val="Times New Roman"/>
        <family val="1"/>
      </rPr>
      <t xml:space="preserve">§1-8 </t>
    </r>
    <r>
      <rPr>
        <sz val="16"/>
        <rFont val="方正仿宋_GBK"/>
        <charset val="134"/>
      </rPr>
      <t>政府性基金预算支出表</t>
    </r>
  </si>
  <si>
    <r>
      <rPr>
        <sz val="16"/>
        <rFont val="Times New Roman"/>
        <family val="1"/>
      </rPr>
      <t xml:space="preserve">§1-9 </t>
    </r>
    <r>
      <rPr>
        <sz val="16"/>
        <rFont val="方正仿宋_GBK"/>
        <charset val="134"/>
      </rPr>
      <t>政府性基金预算本级支出表</t>
    </r>
  </si>
  <si>
    <t>§1-10 政府性基金预算专项转移支付分地区安排情况表</t>
  </si>
  <si>
    <t>§1-11 政府性基金预算专项转移支付分项目安排情况表</t>
  </si>
  <si>
    <t>§1-12 国有资本经营预算收入表</t>
  </si>
  <si>
    <t>§1-13 国有资本经营预算支出表</t>
  </si>
  <si>
    <t>§1-14 国有资本经营预算本级支出表</t>
  </si>
  <si>
    <t>§1-15 国有资本经营预算专项转移支付分地区安排情况表</t>
  </si>
  <si>
    <t>§1-16 国有资本经营预算专项转移支付分项目安排情况表</t>
  </si>
  <si>
    <t>§1-17 社会保险基金预算收入表</t>
  </si>
  <si>
    <t>§1-18 社会保险基金预算支出表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</si>
  <si>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</si>
  <si>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</si>
  <si>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</si>
  <si>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科目</t>
  </si>
  <si>
    <t>项目</t>
  </si>
  <si>
    <r>
      <rPr>
        <b/>
        <sz val="11"/>
        <rFont val="方正书宋_GBK"/>
        <charset val="134"/>
      </rPr>
      <t>预算数</t>
    </r>
  </si>
  <si>
    <t>101</t>
  </si>
  <si>
    <t>一、税收收入</t>
  </si>
  <si>
    <t>10101</t>
  </si>
  <si>
    <t xml:space="preserve">    增值税</t>
  </si>
  <si>
    <t>10104</t>
  </si>
  <si>
    <t xml:space="preserve">    企业所得税</t>
  </si>
  <si>
    <t>10105</t>
  </si>
  <si>
    <t xml:space="preserve">    企业所得税退税</t>
  </si>
  <si>
    <t>10106</t>
  </si>
  <si>
    <t xml:space="preserve">    个人所得税</t>
  </si>
  <si>
    <t>10107</t>
  </si>
  <si>
    <t xml:space="preserve">    资源税</t>
  </si>
  <si>
    <t>10109</t>
  </si>
  <si>
    <t xml:space="preserve">    城市维护建设税</t>
  </si>
  <si>
    <t>10110</t>
  </si>
  <si>
    <t xml:space="preserve">    房产税</t>
  </si>
  <si>
    <t>10111</t>
  </si>
  <si>
    <t xml:space="preserve">    印花税</t>
  </si>
  <si>
    <t>10112</t>
  </si>
  <si>
    <t xml:space="preserve">    城镇土地使用税</t>
  </si>
  <si>
    <t>10113</t>
  </si>
  <si>
    <t xml:space="preserve">    土地增值税</t>
  </si>
  <si>
    <t>10114</t>
  </si>
  <si>
    <t xml:space="preserve">    车船税</t>
  </si>
  <si>
    <t>10118</t>
  </si>
  <si>
    <t xml:space="preserve">    耕地占用税</t>
  </si>
  <si>
    <t>10119</t>
  </si>
  <si>
    <t xml:space="preserve">    契税</t>
  </si>
  <si>
    <t>10121</t>
  </si>
  <si>
    <t xml:space="preserve">    环境保护税</t>
  </si>
  <si>
    <t>10199</t>
  </si>
  <si>
    <t xml:space="preserve">    其他税收收入</t>
  </si>
  <si>
    <t>103</t>
  </si>
  <si>
    <t>二、非税收入</t>
  </si>
  <si>
    <t>10302</t>
  </si>
  <si>
    <t xml:space="preserve">    专项收入</t>
  </si>
  <si>
    <t>10304</t>
  </si>
  <si>
    <t xml:space="preserve">    行政事业性收费收入</t>
  </si>
  <si>
    <t>10305</t>
  </si>
  <si>
    <t xml:space="preserve">    罚没收入</t>
  </si>
  <si>
    <t>10307</t>
  </si>
  <si>
    <t xml:space="preserve">    国有资源（资产）有偿使用收入</t>
  </si>
  <si>
    <t>10308</t>
  </si>
  <si>
    <t xml:space="preserve">    捐赠收入</t>
  </si>
  <si>
    <t>10309</t>
  </si>
  <si>
    <t xml:space="preserve">    政府住房基金收入</t>
  </si>
  <si>
    <t>10399</t>
  </si>
  <si>
    <t xml:space="preserve">    其他收入</t>
  </si>
  <si>
    <t>收入合计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</si>
  <si>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</si>
  <si>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</si>
  <si>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</si>
  <si>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t>科目代码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</si>
  <si>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</si>
  <si>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</si>
  <si>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</si>
  <si>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</si>
  <si>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</si>
  <si>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</si>
  <si>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</si>
  <si>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</si>
  <si>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family val="1"/>
      </rPr>
      <t xml:space="preserve"> </t>
    </r>
    <r>
      <rPr>
        <sz val="11"/>
        <rFont val="方正仿宋_GBK"/>
        <charset val="134"/>
      </rPr>
      <t>人大事务款合计</t>
    </r>
  </si>
  <si>
    <t>203</t>
  </si>
  <si>
    <t>国防支出</t>
  </si>
  <si>
    <t>2010101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</si>
  <si>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行政运行项合计</t>
    </r>
  </si>
  <si>
    <t>204</t>
  </si>
  <si>
    <t>公共安全支出</t>
  </si>
  <si>
    <t>205</t>
  </si>
  <si>
    <t>教育支出</t>
  </si>
  <si>
    <t>206</t>
  </si>
  <si>
    <t>科学技术支出</t>
  </si>
  <si>
    <t>207</t>
  </si>
  <si>
    <t>文化体育与传媒支出</t>
  </si>
  <si>
    <t>208</t>
  </si>
  <si>
    <t>社会保障与就业支出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</si>
  <si>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</si>
  <si>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</si>
  <si>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</si>
  <si>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</si>
  <si>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</si>
  <si>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</si>
  <si>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</si>
  <si>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</si>
  <si>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214</t>
  </si>
  <si>
    <t>交通运输支出</t>
  </si>
  <si>
    <t>215</t>
  </si>
  <si>
    <t>资源勘探电力信息等支出</t>
  </si>
  <si>
    <t>216</t>
  </si>
  <si>
    <t>商业服务业务支出</t>
  </si>
  <si>
    <t>217</t>
  </si>
  <si>
    <t>金融支出</t>
  </si>
  <si>
    <t>220</t>
  </si>
  <si>
    <t>自然资源海洋气象等支出</t>
  </si>
  <si>
    <t>221</t>
  </si>
  <si>
    <t>住房保障支出</t>
  </si>
  <si>
    <t>222</t>
  </si>
  <si>
    <t>粮油物资储备等事务支出</t>
  </si>
  <si>
    <t>224</t>
  </si>
  <si>
    <t>灾害防治及应急管理支出</t>
  </si>
  <si>
    <t>227</t>
  </si>
  <si>
    <t>预备费</t>
  </si>
  <si>
    <t>231</t>
  </si>
  <si>
    <t>债务付息支出</t>
  </si>
  <si>
    <t>232</t>
  </si>
  <si>
    <t>债务发行费支出</t>
  </si>
  <si>
    <t>其他支出</t>
  </si>
  <si>
    <t>2010199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</si>
  <si>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其他人大事务支出项合计</t>
    </r>
  </si>
  <si>
    <t>二、对下税收返还和转移支付</t>
  </si>
  <si>
    <t>转移支付</t>
  </si>
  <si>
    <t>一般性转移支付</t>
  </si>
  <si>
    <t>专项转移支付</t>
  </si>
  <si>
    <t>合计</t>
  </si>
  <si>
    <r>
      <rPr>
        <sz val="9"/>
        <rFont val="宋体"/>
        <family val="3"/>
        <charset val="134"/>
      </rPr>
      <t>债务付息支出类合计</t>
    </r>
  </si>
  <si>
    <t>23203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</si>
  <si>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地方政府一般债务付息支出款合计</t>
    </r>
  </si>
  <si>
    <t>2320301</t>
  </si>
  <si>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地方政府一般债券付息支出项合计</t>
    </r>
  </si>
  <si>
    <t xml:space="preserve"> </t>
  </si>
  <si>
    <t>2022年一般公共预算支出表</t>
  </si>
  <si>
    <t>单位：万元</t>
  </si>
  <si>
    <t xml:space="preserve">科     目 </t>
  </si>
  <si>
    <t>预算数</t>
  </si>
  <si>
    <t>备注</t>
  </si>
  <si>
    <t>合    计</t>
  </si>
  <si>
    <t>人大事务</t>
  </si>
  <si>
    <t>行政运行</t>
  </si>
  <si>
    <t>一般行政管理事务</t>
  </si>
  <si>
    <t>人大会议</t>
  </si>
  <si>
    <t>人大监督</t>
  </si>
  <si>
    <t>代表工作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</si>
  <si>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</si>
  <si>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</si>
  <si>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</si>
  <si>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</si>
  <si>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</si>
  <si>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</si>
  <si>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政府办公厅（室）及相关机构事务</t>
  </si>
  <si>
    <t>机关服务</t>
  </si>
  <si>
    <t>政务公开审批</t>
  </si>
  <si>
    <t>事业运行</t>
  </si>
  <si>
    <t>其他政府办公厅（室）及相关机构事务支出</t>
  </si>
  <si>
    <t>发展与改革事务</t>
  </si>
  <si>
    <t>其他发展与改革事务支出</t>
  </si>
  <si>
    <t>统计信息事务</t>
  </si>
  <si>
    <t>财政事务</t>
  </si>
  <si>
    <t>信息化建设</t>
  </si>
  <si>
    <t>财政委托业务支出</t>
  </si>
  <si>
    <t>税收事务</t>
  </si>
  <si>
    <t>其他税收事务支出</t>
  </si>
  <si>
    <t>审计事务</t>
  </si>
  <si>
    <t>审计业务</t>
  </si>
  <si>
    <t>其他审计事务支出</t>
  </si>
  <si>
    <t>纪检监察事务</t>
  </si>
  <si>
    <t>巡视工作</t>
  </si>
  <si>
    <t>商贸事务</t>
  </si>
  <si>
    <t>招商引资</t>
  </si>
  <si>
    <t>民族事务</t>
  </si>
  <si>
    <t>民族工作专项</t>
  </si>
  <si>
    <t>档案事务</t>
  </si>
  <si>
    <t>档案馆</t>
  </si>
  <si>
    <t>其他档案事务支出</t>
  </si>
  <si>
    <t>群众团体事务</t>
  </si>
  <si>
    <t>其他群众团体事务支出</t>
  </si>
  <si>
    <t>党委办公厅（室）及相关机构事务</t>
  </si>
  <si>
    <t>组织事务</t>
  </si>
  <si>
    <t>其他组织事务支出</t>
  </si>
  <si>
    <t>宣传事务</t>
  </si>
  <si>
    <t>宣传管理</t>
  </si>
  <si>
    <t>其他宣传事务支出</t>
  </si>
  <si>
    <t>统战事务</t>
  </si>
  <si>
    <t>宗教事务</t>
  </si>
  <si>
    <t>网信事务</t>
  </si>
  <si>
    <t>市场监督管理事务</t>
  </si>
  <si>
    <t>市场主体管理</t>
  </si>
  <si>
    <t>市场秩序执法</t>
  </si>
  <si>
    <t>质量安全监管</t>
  </si>
  <si>
    <t>食品安全监管</t>
  </si>
  <si>
    <t>其他市场监督管理事务</t>
  </si>
  <si>
    <t>其他一般公共服务支出</t>
  </si>
  <si>
    <t>武装警察部队</t>
  </si>
  <si>
    <t>公安</t>
  </si>
  <si>
    <t>执法办案</t>
  </si>
  <si>
    <t>其他公安支出</t>
  </si>
  <si>
    <t>检察</t>
  </si>
  <si>
    <t>其他检察支出</t>
  </si>
  <si>
    <t>法院</t>
  </si>
  <si>
    <t>案件审判</t>
  </si>
  <si>
    <t>其他法院支出</t>
  </si>
  <si>
    <t>司法</t>
  </si>
  <si>
    <t>基层司法业务</t>
  </si>
  <si>
    <t>普法宣传</t>
  </si>
  <si>
    <t>公共法律服务</t>
  </si>
  <si>
    <t>社区矫正</t>
  </si>
  <si>
    <t>教育管理事务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</si>
  <si>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</si>
  <si>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</si>
  <si>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</si>
  <si>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</si>
  <si>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</si>
  <si>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</si>
  <si>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</si>
  <si>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</si>
  <si>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中等职业教育</t>
  </si>
  <si>
    <t>成人教育</t>
  </si>
  <si>
    <t>成人初等教育</t>
  </si>
  <si>
    <t>广播电视教育</t>
  </si>
  <si>
    <t>广播电视学校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</si>
  <si>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</si>
  <si>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</si>
  <si>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</si>
  <si>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</si>
  <si>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</si>
  <si>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</si>
  <si>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其他教育费附加安排的支出</t>
  </si>
  <si>
    <t>其他教育支出</t>
  </si>
  <si>
    <t>科学技术管理事务</t>
  </si>
  <si>
    <t>其他科学技术管理事务支出</t>
  </si>
  <si>
    <t>技术研究与开发</t>
  </si>
  <si>
    <t>机构运行</t>
  </si>
  <si>
    <t>科技成果转化与扩散</t>
  </si>
  <si>
    <t>其他技术研究与开发支出</t>
  </si>
  <si>
    <t>科技条件与服务</t>
  </si>
  <si>
    <t>其他科技条件与服务支出</t>
  </si>
  <si>
    <t>科学技术普及</t>
  </si>
  <si>
    <t>科普活动</t>
  </si>
  <si>
    <t>其他科学技术支出</t>
  </si>
  <si>
    <t>文化旅游体育与传媒支出</t>
  </si>
  <si>
    <t>文化和旅游</t>
  </si>
  <si>
    <t>图书馆</t>
  </si>
  <si>
    <t>艺术表演场所</t>
  </si>
  <si>
    <t>群众文化</t>
  </si>
  <si>
    <t>文化创作与保护</t>
  </si>
  <si>
    <t>文化和旅游市场管理</t>
  </si>
  <si>
    <t>文物</t>
  </si>
  <si>
    <t>博物馆</t>
  </si>
  <si>
    <t>体育</t>
  </si>
  <si>
    <t>群众体育</t>
  </si>
  <si>
    <t>新闻出版电影</t>
  </si>
  <si>
    <t>其他新闻出版电影支出</t>
  </si>
  <si>
    <t>广播电视</t>
  </si>
  <si>
    <t>广播电视事务</t>
  </si>
  <si>
    <t>其他文化旅游体育与传媒支出</t>
  </si>
  <si>
    <t>社会保障和就业支出</t>
  </si>
  <si>
    <t>人力资源和社会保障管理事务</t>
  </si>
  <si>
    <t>劳动保障监察</t>
  </si>
  <si>
    <t>就业管理事务</t>
  </si>
  <si>
    <t>社会保险业务管理事务</t>
  </si>
  <si>
    <t>劳动人事争议调解仲裁</t>
  </si>
  <si>
    <t>其他人力资源和社会保障管理事务支出</t>
  </si>
  <si>
    <t>民政管理事务</t>
  </si>
  <si>
    <t>补充全国社会保障基金</t>
  </si>
  <si>
    <t>用一般公共预算补充基金</t>
  </si>
  <si>
    <t>行政事业单位养老支出</t>
  </si>
  <si>
    <t>离退休人员管理机构</t>
  </si>
  <si>
    <t>就业补助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</si>
  <si>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</si>
  <si>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</si>
  <si>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</si>
  <si>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</si>
  <si>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</si>
  <si>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</si>
  <si>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光荣院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</si>
  <si>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</si>
  <si>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</si>
  <si>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</si>
  <si>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</si>
  <si>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</si>
  <si>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</si>
  <si>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</si>
  <si>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社会福利</t>
  </si>
  <si>
    <t>儿童福利</t>
  </si>
  <si>
    <t>老年福利</t>
  </si>
  <si>
    <t>殡葬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</si>
  <si>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</si>
  <si>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</si>
  <si>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</si>
  <si>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</si>
  <si>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</si>
  <si>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</si>
  <si>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</si>
  <si>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</si>
  <si>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</si>
  <si>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</si>
  <si>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</si>
  <si>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</si>
  <si>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</si>
  <si>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</si>
  <si>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农村特困人员救助供养支出</t>
  </si>
  <si>
    <t>其他生活救助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</si>
  <si>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</si>
  <si>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</si>
  <si>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</si>
  <si>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</si>
  <si>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财政对其他基本养老保险基金的补助</t>
  </si>
  <si>
    <t>退役军人管理事务</t>
  </si>
  <si>
    <t>其他退役军人事务管理支出</t>
  </si>
  <si>
    <t>财政代缴社会保险费支出</t>
  </si>
  <si>
    <t>财政代缴城乡居民基本养老保险费支出</t>
  </si>
  <si>
    <t>财政代缴其他社会保险费支出</t>
  </si>
  <si>
    <t>其他社会保障和就业支出</t>
  </si>
  <si>
    <t>卫生健康管理事务</t>
  </si>
  <si>
    <t>其他卫生健康管理事务支出</t>
  </si>
  <si>
    <t>公立医院</t>
  </si>
  <si>
    <t>综合医院</t>
  </si>
  <si>
    <t>中医（民族）医院</t>
  </si>
  <si>
    <t>妇幼保健医院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</si>
  <si>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</si>
  <si>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</si>
  <si>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</si>
  <si>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</si>
  <si>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</si>
  <si>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</si>
  <si>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</si>
  <si>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</si>
  <si>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</si>
  <si>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</si>
  <si>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</si>
  <si>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</si>
  <si>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</si>
  <si>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</si>
  <si>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其他中医药支出</t>
  </si>
  <si>
    <t>计划生育事务</t>
  </si>
  <si>
    <t>计划生育服务</t>
  </si>
  <si>
    <t>其他计划生育事务支出</t>
  </si>
  <si>
    <t>行政事业单位医疗</t>
  </si>
  <si>
    <t>行政单位医疗</t>
  </si>
  <si>
    <t>公务员医疗补助</t>
  </si>
  <si>
    <t>财政对基本医疗保险基金的补助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</si>
  <si>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</si>
  <si>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</si>
  <si>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</si>
  <si>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</si>
  <si>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疾病应急救助</t>
  </si>
  <si>
    <t>其他医疗救助支出</t>
  </si>
  <si>
    <t>优抚对象医疗</t>
  </si>
  <si>
    <t>优抚对象医疗补助</t>
  </si>
  <si>
    <t>医疗保障管理事务</t>
  </si>
  <si>
    <t>医疗保障经办事务</t>
  </si>
  <si>
    <t>其他卫生健康支出</t>
  </si>
  <si>
    <t>环境保护管理事务</t>
  </si>
  <si>
    <t>其他环境保护管理事务支出</t>
  </si>
  <si>
    <t>污染防治</t>
  </si>
  <si>
    <t>大气</t>
  </si>
  <si>
    <t>水体</t>
  </si>
  <si>
    <t>自然生态保护</t>
  </si>
  <si>
    <t>农村环境保护</t>
  </si>
  <si>
    <t>城乡社区管理事务</t>
  </si>
  <si>
    <t>城管执法</t>
  </si>
  <si>
    <t>其他城乡社区管理事务支出</t>
  </si>
  <si>
    <t>城乡社区公共设施</t>
  </si>
  <si>
    <t>小城镇基础设施建设</t>
  </si>
  <si>
    <t>城乡社区环境卫生</t>
  </si>
  <si>
    <t>农业农村</t>
  </si>
  <si>
    <t>科技转化与推广服务</t>
  </si>
  <si>
    <t>病虫害控制</t>
  </si>
  <si>
    <t>农产品质量安全</t>
  </si>
  <si>
    <t>执法监管</t>
  </si>
  <si>
    <t>防灾救灾</t>
  </si>
  <si>
    <t>农业结构调整补贴</t>
  </si>
  <si>
    <t>农业生产发展</t>
  </si>
  <si>
    <t>农村合作经济</t>
  </si>
  <si>
    <t>农村社会事业</t>
  </si>
  <si>
    <t>农业资源保护修复与利用</t>
  </si>
  <si>
    <t>农田建设</t>
  </si>
  <si>
    <t>其他农业农村支出</t>
  </si>
  <si>
    <t>林业和草原</t>
  </si>
  <si>
    <t>森林资源培育</t>
  </si>
  <si>
    <t>产业化管理</t>
  </si>
  <si>
    <t>林业草原防灾减灾</t>
  </si>
  <si>
    <t>其他林业和草原支出</t>
  </si>
  <si>
    <t>水利</t>
  </si>
  <si>
    <t>水利行业业务管理</t>
  </si>
  <si>
    <t>水利工程建设</t>
  </si>
  <si>
    <t>水利工程运行与维护</t>
  </si>
  <si>
    <t>防汛</t>
  </si>
  <si>
    <t>抗旱</t>
  </si>
  <si>
    <t>南水北调工程管理</t>
  </si>
  <si>
    <t>其他水利支出</t>
  </si>
  <si>
    <t>巩固脱贫衔接乡村振兴</t>
  </si>
  <si>
    <t>农村基础设施建设</t>
  </si>
  <si>
    <t>其他巩固脱贫衔接乡村振兴支出</t>
  </si>
  <si>
    <t>农村综合改革</t>
  </si>
  <si>
    <t>对村级公益事业建设的补助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</si>
  <si>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</si>
  <si>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</si>
  <si>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</si>
  <si>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</si>
  <si>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</si>
  <si>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支持农村金融机构</t>
  </si>
  <si>
    <t>农业保险保费补贴</t>
  </si>
  <si>
    <t>创业担保贷款贴息及奖补</t>
  </si>
  <si>
    <t>目标价格补贴</t>
  </si>
  <si>
    <t>棉花目标价格补贴</t>
  </si>
  <si>
    <t>其他农林水支出</t>
  </si>
  <si>
    <t>公路水路运输</t>
  </si>
  <si>
    <t>公路养护</t>
  </si>
  <si>
    <t>公路运输管理</t>
  </si>
  <si>
    <t>其他公路水路运输支出</t>
  </si>
  <si>
    <t>车辆购置税支出</t>
  </si>
  <si>
    <t>车辆购置税用于农村公路建设支出</t>
  </si>
  <si>
    <t>其他交通运输支出</t>
  </si>
  <si>
    <t>公共交通运营补助</t>
  </si>
  <si>
    <t>资源勘探工业信息等支出</t>
  </si>
  <si>
    <t>制造业</t>
  </si>
  <si>
    <t>医药制造业</t>
  </si>
  <si>
    <t>非金属矿物制品业</t>
  </si>
  <si>
    <t>工业和信息产业监管</t>
  </si>
  <si>
    <t>产业发展</t>
  </si>
  <si>
    <t>支持中小企业发展和管理支出</t>
  </si>
  <si>
    <t>中小企业发展专项</t>
  </si>
  <si>
    <t>其他支持中小企业发展和管理支出</t>
  </si>
  <si>
    <t>商业服务业等支出</t>
  </si>
  <si>
    <t>商业流通事务</t>
  </si>
  <si>
    <t>其他商业流通事务支出</t>
  </si>
  <si>
    <t>自然资源事务</t>
  </si>
  <si>
    <t>自然资源规划及管理</t>
  </si>
  <si>
    <t>自然资源利用与保护</t>
  </si>
  <si>
    <t>自然资源行业业务管理</t>
  </si>
  <si>
    <t>气象事务</t>
  </si>
  <si>
    <t>气象事业机构</t>
  </si>
  <si>
    <t>气象服务</t>
  </si>
  <si>
    <t>保障性安居工程支出</t>
  </si>
  <si>
    <t>农村危房改造</t>
  </si>
  <si>
    <t>老旧小区改造</t>
  </si>
  <si>
    <t>应急管理事务</t>
  </si>
  <si>
    <t>灾害风险防治</t>
  </si>
  <si>
    <t>安全监管</t>
  </si>
  <si>
    <t>应急管理</t>
  </si>
  <si>
    <t>消防救援事务</t>
  </si>
  <si>
    <t>消防应急救援</t>
  </si>
  <si>
    <t>自然灾害救灾及恢复重建支出</t>
  </si>
  <si>
    <t>自然灾害救灾补助</t>
  </si>
  <si>
    <t>年初预留</t>
  </si>
  <si>
    <t>地方政府一般债务付息支出</t>
  </si>
  <si>
    <t>地方政府一般债券付息支出</t>
  </si>
  <si>
    <t>债务发行费用支出</t>
  </si>
  <si>
    <t>地方政府一般债务发行费用支出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</si>
  <si>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</si>
  <si>
    <t>一般公共预算基本支出表</t>
  </si>
  <si>
    <t>科目编码</t>
  </si>
  <si>
    <t>科目名称</t>
  </si>
  <si>
    <t>机关工资福利支出</t>
  </si>
  <si>
    <t>50101</t>
  </si>
  <si>
    <t>工资奖金津补贴</t>
  </si>
  <si>
    <t>50102</t>
  </si>
  <si>
    <t>社会保障缴费</t>
  </si>
  <si>
    <t>50103</t>
  </si>
  <si>
    <t>住房公积金</t>
  </si>
  <si>
    <t>50199</t>
  </si>
  <si>
    <t>其他工资福利支出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</si>
  <si>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</si>
  <si>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</si>
  <si>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</si>
  <si>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</si>
  <si>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</si>
  <si>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</si>
  <si>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</si>
  <si>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</si>
  <si>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</si>
  <si>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</si>
  <si>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</si>
  <si>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50206</t>
  </si>
  <si>
    <t>公务接待费</t>
  </si>
  <si>
    <t>50208</t>
  </si>
  <si>
    <t>公务用车运行维护费</t>
  </si>
  <si>
    <t>50209</t>
  </si>
  <si>
    <t>维修（护）费</t>
  </si>
  <si>
    <t>50299</t>
  </si>
  <si>
    <t>其他商品和服务支出</t>
  </si>
  <si>
    <t>503</t>
  </si>
  <si>
    <t>机关资本性支出（一）</t>
  </si>
  <si>
    <t>50306</t>
  </si>
  <si>
    <t>设备购置</t>
  </si>
  <si>
    <t>对事业单位经常性补助</t>
  </si>
  <si>
    <t>50501</t>
  </si>
  <si>
    <t>工资福利支出</t>
  </si>
  <si>
    <t>50502</t>
  </si>
  <si>
    <t>商品和服务支出</t>
  </si>
  <si>
    <t>对个人和家庭的补助</t>
  </si>
  <si>
    <t>50901</t>
  </si>
  <si>
    <t>社会福利和救助</t>
  </si>
  <si>
    <t>50905</t>
  </si>
  <si>
    <t>离退休费</t>
  </si>
  <si>
    <t>50999</t>
  </si>
  <si>
    <t>其他对个人和家庭补助</t>
  </si>
  <si>
    <t>支  出  合  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</si>
  <si>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</si>
  <si>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</si>
  <si>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</si>
  <si>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</si>
  <si>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t>税收返还</t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</si>
  <si>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</si>
  <si>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</si>
  <si>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</si>
  <si>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</si>
  <si>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洺州镇</t>
  </si>
  <si>
    <r>
      <rPr>
        <sz val="9"/>
        <rFont val="方正仿宋_GBK"/>
        <charset val="134"/>
      </rPr>
      <t>一般公共服务支出类合计</t>
    </r>
  </si>
  <si>
    <t>第什营镇</t>
  </si>
  <si>
    <t>方营镇</t>
  </si>
  <si>
    <t>贺营镇</t>
  </si>
  <si>
    <t>梨元屯镇</t>
  </si>
  <si>
    <t>枣园乡</t>
  </si>
  <si>
    <t>固献乡</t>
  </si>
  <si>
    <t>章台镇</t>
  </si>
  <si>
    <t>张营乡</t>
  </si>
  <si>
    <t>贺钊乡</t>
  </si>
  <si>
    <t>侯贯镇</t>
  </si>
  <si>
    <t>常屯乡</t>
  </si>
  <si>
    <t>常庄镇</t>
  </si>
  <si>
    <t>七级镇</t>
  </si>
  <si>
    <t>高公庄乡</t>
  </si>
  <si>
    <t>赵村乡</t>
  </si>
  <si>
    <r>
      <rPr>
        <b/>
        <sz val="11"/>
        <rFont val="方正仿宋_GBK"/>
        <charset val="134"/>
      </rPr>
      <t>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</si>
  <si>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</si>
  <si>
    <t>一般公共预算专项转移支付分项目安排情况表</t>
  </si>
  <si>
    <t>项目名称</t>
  </si>
  <si>
    <t>政府性基金预算收入表</t>
  </si>
  <si>
    <r>
      <rPr>
        <b/>
        <sz val="11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</si>
  <si>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</si>
  <si>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</si>
  <si>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</si>
  <si>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</si>
  <si>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</si>
  <si>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</si>
  <si>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</si>
  <si>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土地出让价款收入</t>
  </si>
  <si>
    <t xml:space="preserve">  补缴的土地价款</t>
  </si>
  <si>
    <t xml:space="preserve">  划拨土地收入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</si>
  <si>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缴纳新增建设用地土地有偿使用费</t>
    </r>
  </si>
  <si>
    <t xml:space="preserve">  其他土地出让收入</t>
  </si>
  <si>
    <t>八、污水处理费收入</t>
  </si>
  <si>
    <t>九、彩票公益金收入</t>
  </si>
  <si>
    <t xml:space="preserve">  福利彩票公益金收入</t>
  </si>
  <si>
    <t xml:space="preserve">  体育彩票公益金收入</t>
  </si>
  <si>
    <t>十、城市基础设施配套费收入</t>
  </si>
  <si>
    <t>十一、专项债券对应项目专项收入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</si>
  <si>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</si>
  <si>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</si>
  <si>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</si>
  <si>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</si>
  <si>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</si>
  <si>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</si>
  <si>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</si>
  <si>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</si>
  <si>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>收入总计</t>
  </si>
  <si>
    <t>政府性基金预算支出表</t>
  </si>
  <si>
    <t xml:space="preserve">   国家电影事业发展专项资金安排的支出</t>
  </si>
  <si>
    <t xml:space="preserve">       其他国家电影事业发展专项资金安排的支出</t>
  </si>
  <si>
    <t xml:space="preserve">   旅游发展基金支出</t>
  </si>
  <si>
    <t xml:space="preserve">      旅游事业补助</t>
  </si>
  <si>
    <t xml:space="preserve">    大中型水库移民后期扶持基金支出</t>
  </si>
  <si>
    <t xml:space="preserve">      移民补助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</si>
  <si>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</si>
  <si>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</si>
  <si>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</si>
  <si>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</si>
  <si>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</si>
  <si>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</si>
  <si>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</si>
  <si>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棚户区改造支出</t>
  </si>
  <si>
    <t xml:space="preserve">      公共租赁住房支出</t>
  </si>
  <si>
    <t xml:space="preserve">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</si>
  <si>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</si>
  <si>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</si>
  <si>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</si>
  <si>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  城市环境卫生</t>
  </si>
  <si>
    <t xml:space="preserve">      其他城市基础设施配套费安排的支出</t>
  </si>
  <si>
    <t xml:space="preserve">    污水处理费安排的支出</t>
  </si>
  <si>
    <t xml:space="preserve">        其他污水处理费安排的支出</t>
  </si>
  <si>
    <t xml:space="preserve">   土地储备专项债券收入安排的支出</t>
  </si>
  <si>
    <t xml:space="preserve">       征地和拆迁补偿支出</t>
  </si>
  <si>
    <t xml:space="preserve">   其他政府基金及对应专项债务收入安排的支出</t>
  </si>
  <si>
    <t xml:space="preserve"> 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</si>
  <si>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</si>
  <si>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</si>
  <si>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</si>
  <si>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</si>
  <si>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</si>
  <si>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用于扶贫的彩票公益金支出</t>
  </si>
  <si>
    <t xml:space="preserve">      用于其他社会公益金事业的彩票公益金支出 </t>
  </si>
  <si>
    <t xml:space="preserve">      国有土地使用权出让金债务付息支出</t>
  </si>
  <si>
    <t xml:space="preserve">      土地储备专项债券付息支出</t>
  </si>
  <si>
    <t xml:space="preserve">      其他地方试点收益平衡试点债券付息</t>
  </si>
  <si>
    <t xml:space="preserve">      国有土地使用权出让金债务发行费用支出</t>
  </si>
  <si>
    <t xml:space="preserve">      土地储备专项债券发行费用支出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</si>
  <si>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</si>
  <si>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</si>
  <si>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</si>
  <si>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</si>
  <si>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</si>
  <si>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</si>
  <si>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</si>
  <si>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</si>
  <si>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>支出总计</t>
  </si>
  <si>
    <t>政府性基金预算本级支出表</t>
  </si>
  <si>
    <t>科目（单位）名称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</si>
  <si>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</si>
  <si>
    <t>政府性基金预算专项转移支付分地区安排情况表</t>
  </si>
  <si>
    <t>梨园屯镇</t>
  </si>
  <si>
    <t>方家营镇</t>
  </si>
  <si>
    <t>贺钊镇</t>
  </si>
  <si>
    <t>赵村镇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</si>
  <si>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</si>
  <si>
    <t>政府性基金预算专项转移支付分项目安排情况表</t>
  </si>
  <si>
    <r>
      <rPr>
        <sz val="11"/>
        <color theme="1"/>
        <rFont val="宋体"/>
        <family val="3"/>
        <charset val="134"/>
        <scheme val="minor"/>
      </rPr>
      <t>2021</t>
    </r>
    <r>
      <rPr>
        <sz val="11"/>
        <color theme="1"/>
        <rFont val="宋体"/>
        <family val="3"/>
        <charset val="134"/>
        <scheme val="minor"/>
      </rPr>
      <t>年乡镇征地补偿费</t>
    </r>
  </si>
  <si>
    <r>
      <rPr>
        <sz val="11"/>
        <color theme="1"/>
        <rFont val="宋体"/>
        <family val="3"/>
        <charset val="134"/>
        <scheme val="minor"/>
      </rPr>
      <t>2021</t>
    </r>
    <r>
      <rPr>
        <sz val="11"/>
        <color theme="1"/>
        <rFont val="宋体"/>
        <family val="3"/>
        <charset val="134"/>
        <scheme val="minor"/>
      </rPr>
      <t>乡镇年失地农民补助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</si>
  <si>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</si>
  <si>
    <t>国有资本经营预算收入表</t>
  </si>
  <si>
    <t>一、利润收入</t>
  </si>
  <si>
    <t>二、股利、股息收入</t>
  </si>
  <si>
    <t>三、上级补助收入</t>
  </si>
  <si>
    <t>7</t>
  </si>
  <si>
    <t>四、上年结转收入</t>
  </si>
  <si>
    <t>8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</si>
  <si>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</si>
  <si>
    <t>国有资本经营预算支出表</t>
  </si>
  <si>
    <t>15</t>
  </si>
  <si>
    <t>国有企业退休人员社会化管理补助支出</t>
  </si>
  <si>
    <t>二、对下转移支付</t>
  </si>
  <si>
    <t>……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</si>
  <si>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</si>
  <si>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</si>
  <si>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</si>
  <si>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</si>
  <si>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</si>
  <si>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</si>
  <si>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</si>
  <si>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</si>
  <si>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r>
      <rPr>
        <b/>
        <sz val="11"/>
        <rFont val="方正仿宋_GBK"/>
        <charset val="134"/>
      </rPr>
      <t>国有资本经营预算支出</t>
    </r>
  </si>
  <si>
    <t>22301</t>
  </si>
  <si>
    <t>解决历史遗留问题及改革成本支出</t>
  </si>
  <si>
    <r>
      <rPr>
        <sz val="9"/>
        <rFont val="Times New Roman"/>
        <family val="1"/>
      </rPr>
      <t xml:space="preserve"> </t>
    </r>
    <r>
      <rPr>
        <sz val="9"/>
        <rFont val="方正仿宋_GBK"/>
        <charset val="134"/>
      </rPr>
      <t>人大事务款合计</t>
    </r>
  </si>
  <si>
    <t>2230101</t>
  </si>
  <si>
    <r>
      <rPr>
        <sz val="11"/>
        <rFont val="方正仿宋_GBK"/>
        <charset val="134"/>
      </rPr>
      <t>厂办大集体改革支出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</si>
  <si>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</si>
  <si>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其他人大事务支出项合计</t>
    </r>
  </si>
  <si>
    <t>22302</t>
  </si>
  <si>
    <r>
      <rPr>
        <b/>
        <sz val="11"/>
        <rFont val="方正仿宋_GBK"/>
        <charset val="134"/>
      </rPr>
      <t>国有企业资本金注入</t>
    </r>
  </si>
  <si>
    <t>2230201</t>
  </si>
  <si>
    <r>
      <rPr>
        <sz val="11"/>
        <rFont val="方正仿宋_GBK"/>
        <charset val="134"/>
      </rPr>
      <t>国有经济结构调整支出</t>
    </r>
  </si>
  <si>
    <t>说明：本表无数据空表列示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</si>
  <si>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</si>
  <si>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</si>
  <si>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</si>
  <si>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</si>
  <si>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</si>
  <si>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</si>
  <si>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5</t>
    </r>
  </si>
  <si>
    <r>
      <rPr>
        <sz val="11"/>
        <rFont val="方正仿宋_GBK"/>
        <charset val="134"/>
      </rPr>
      <t>未分配数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</si>
  <si>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</si>
  <si>
    <t>国有资本经营预算专项转移支付分项目安排情况表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</si>
  <si>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</si>
  <si>
    <t>社会保险基金预算收入表</t>
  </si>
  <si>
    <t>社会保险基金收入</t>
  </si>
  <si>
    <t xml:space="preserve"> 10210</t>
  </si>
  <si>
    <t xml:space="preserve">  城乡居民基本养老保险基金收入</t>
  </si>
  <si>
    <t xml:space="preserve">  1021001</t>
  </si>
  <si>
    <t xml:space="preserve">     城乡居民基本养老保险缴费收入</t>
  </si>
  <si>
    <t xml:space="preserve">  1021002</t>
  </si>
  <si>
    <t xml:space="preserve">     城乡居民基本养老保险基金财政补贴收入</t>
  </si>
  <si>
    <t xml:space="preserve">  1021003</t>
  </si>
  <si>
    <t xml:space="preserve">    城乡居民基本养老保险基金利息收入</t>
  </si>
  <si>
    <t xml:space="preserve">  1021004</t>
  </si>
  <si>
    <t xml:space="preserve">    城乡居民基本养老保险基金委托投资收益</t>
  </si>
  <si>
    <t xml:space="preserve"> 10211</t>
  </si>
  <si>
    <t xml:space="preserve">  机关事业单位基本养老保险基金收入</t>
  </si>
  <si>
    <t xml:space="preserve">  1021101</t>
  </si>
  <si>
    <t xml:space="preserve">    机关事业单位基本养老保险缴费收入</t>
  </si>
  <si>
    <t xml:space="preserve">  1021102</t>
  </si>
  <si>
    <t xml:space="preserve">    机关事业单位基本养老保险基金财政补贴收入</t>
  </si>
  <si>
    <t xml:space="preserve">  1021103</t>
  </si>
  <si>
    <t xml:space="preserve">    机关事业单位基本养老保险基金财政利息收入</t>
  </si>
  <si>
    <t xml:space="preserve">  1021199</t>
  </si>
  <si>
    <t xml:space="preserve">    其他 机关事业单位基本养老保险基金收入</t>
  </si>
  <si>
    <t xml:space="preserve"> 11008</t>
  </si>
  <si>
    <t xml:space="preserve">  1100803</t>
  </si>
  <si>
    <t xml:space="preserve">    社会保险基金预算上年结余收入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</si>
  <si>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</si>
  <si>
    <t>社会保险基金预算支出表</t>
  </si>
  <si>
    <t>社会保险基金支出</t>
  </si>
  <si>
    <t xml:space="preserve"> 20910</t>
  </si>
  <si>
    <t xml:space="preserve">  城乡居民基本养老保险基金支出</t>
  </si>
  <si>
    <t xml:space="preserve">  2091001</t>
  </si>
  <si>
    <t xml:space="preserve">     基础养老金支出</t>
  </si>
  <si>
    <t xml:space="preserve">  2091002</t>
  </si>
  <si>
    <t xml:space="preserve">     个人账户养老金支出</t>
  </si>
  <si>
    <t xml:space="preserve">  2091003</t>
  </si>
  <si>
    <t xml:space="preserve">     丧葬抚恤补助支出</t>
  </si>
  <si>
    <t xml:space="preserve">  2091099</t>
  </si>
  <si>
    <t xml:space="preserve">     其他城乡居民基本养老保险基金支出</t>
  </si>
  <si>
    <t xml:space="preserve"> 20911</t>
  </si>
  <si>
    <t xml:space="preserve">  机关事业单位基本养老保险基金支出</t>
  </si>
  <si>
    <t xml:space="preserve">  2091101</t>
  </si>
  <si>
    <t xml:space="preserve">    基本养老金支出</t>
  </si>
  <si>
    <t xml:space="preserve">  2091199</t>
  </si>
  <si>
    <t xml:space="preserve">    其他机关事业单位基本养老保险基金支出</t>
  </si>
  <si>
    <t>230</t>
  </si>
  <si>
    <t xml:space="preserve"> 23009</t>
  </si>
  <si>
    <t xml:space="preserve">  年终结余</t>
  </si>
  <si>
    <t xml:space="preserve">  2300903</t>
  </si>
  <si>
    <t xml:space="preserve">    社会保险基金预算年终结余</t>
  </si>
  <si>
    <t>乡镇1-3季度返还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</si>
</sst>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0.0"/>
    <numFmt numFmtId="177" formatCode="0.0_ "/>
    <numFmt numFmtId="180" formatCode="0_);[Red]\(0\)"/>
    <numFmt numFmtId="181" formatCode="0;_렀"/>
    <numFmt numFmtId="182" formatCode="0.00_ "/>
    <numFmt numFmtId="183" formatCode="0_ "/>
    <numFmt numFmtId="184" formatCode="#,##0_ ;[Red]\-#,##0\ "/>
  </numFmts>
  <fonts count="55">
    <font>
      <sz val="11"/>
      <color theme="1"/>
      <name val="宋体"/>
      <charset val="13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b/>
      <sz val="12"/>
      <color indexed="8"/>
      <name val="仿宋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仿宋"/>
      <family val="3"/>
      <charset val="134"/>
    </font>
    <font>
      <sz val="12"/>
      <name val="Times New Roman"/>
      <family val="1"/>
    </font>
    <font>
      <b/>
      <sz val="11"/>
      <name val="方正书宋_GBK"/>
      <charset val="134"/>
    </font>
    <font>
      <sz val="14"/>
      <name val="Times New Roman"/>
      <family val="1"/>
    </font>
    <font>
      <sz val="10.5"/>
      <name val="Times New Roman"/>
      <family val="1"/>
    </font>
    <font>
      <sz val="12"/>
      <name val="宋体"/>
      <family val="3"/>
      <charset val="134"/>
    </font>
    <font>
      <b/>
      <sz val="9"/>
      <name val="Times New Roman"/>
      <family val="1"/>
    </font>
    <font>
      <b/>
      <sz val="11"/>
      <name val="方正仿宋_GBK"/>
      <charset val="134"/>
    </font>
    <font>
      <sz val="11"/>
      <name val="方正仿宋_GBK"/>
      <charset val="134"/>
    </font>
    <font>
      <b/>
      <sz val="14"/>
      <name val="Times New Roman"/>
      <family val="1"/>
    </font>
    <font>
      <sz val="12"/>
      <color theme="1"/>
      <name val="宋体"/>
      <family val="3"/>
      <charset val="134"/>
      <scheme val="minor"/>
    </font>
    <font>
      <sz val="11"/>
      <name val="方正书宋_GBK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Times New Roman"/>
      <family val="1"/>
    </font>
    <font>
      <sz val="12"/>
      <name val="仿宋_GB2312"/>
      <charset val="134"/>
    </font>
    <font>
      <sz val="14"/>
      <name val="仿宋"/>
      <family val="3"/>
      <charset val="134"/>
    </font>
    <font>
      <b/>
      <sz val="14"/>
      <name val="仿宋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8"/>
      <name val="宋体"/>
      <family val="3"/>
      <charset val="134"/>
    </font>
    <font>
      <b/>
      <sz val="16"/>
      <name val="宋体"/>
      <family val="3"/>
      <charset val="134"/>
    </font>
    <font>
      <sz val="16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1"/>
      <color indexed="20"/>
      <name val="宋体"/>
      <family val="3"/>
      <charset val="134"/>
    </font>
    <font>
      <sz val="10"/>
      <name val="MS Sans Serif"/>
      <family val="1"/>
    </font>
    <font>
      <sz val="12"/>
      <name val="Courier"/>
      <family val="3"/>
    </font>
    <font>
      <sz val="7"/>
      <name val="Small Fonts"/>
      <charset val="134"/>
    </font>
    <font>
      <sz val="11"/>
      <name val="黑体"/>
      <family val="3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b/>
      <sz val="16"/>
      <name val="方正楷体_GBK"/>
      <charset val="134"/>
    </font>
    <font>
      <sz val="16"/>
      <name val="方正仿宋_GBK"/>
      <charset val="134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78">
    <xf numFmtId="0" fontId="0" fillId="0" borderId="0"/>
    <xf numFmtId="0" fontId="38" fillId="0" borderId="0">
      <protection locked="0"/>
    </xf>
    <xf numFmtId="0" fontId="38" fillId="0" borderId="0">
      <protection locked="0"/>
    </xf>
    <xf numFmtId="0" fontId="37" fillId="4" borderId="0" applyNumberFormat="0" applyBorder="0" applyAlignment="0" applyProtection="0">
      <alignment vertical="center"/>
    </xf>
    <xf numFmtId="0" fontId="38" fillId="0" borderId="0">
      <protection locked="0"/>
    </xf>
    <xf numFmtId="43" fontId="39" fillId="0" borderId="0" applyFont="0" applyFill="0" applyBorder="0" applyAlignment="0" applyProtection="0">
      <alignment vertical="center"/>
    </xf>
    <xf numFmtId="0" fontId="38" fillId="0" borderId="0">
      <protection locked="0"/>
    </xf>
    <xf numFmtId="0" fontId="39" fillId="9" borderId="0" applyNumberFormat="0" applyBorder="0" applyAlignment="0" applyProtection="0">
      <alignment vertical="center"/>
    </xf>
    <xf numFmtId="0" fontId="40" fillId="0" borderId="0"/>
    <xf numFmtId="0" fontId="37" fillId="1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0" borderId="0">
      <protection locked="0"/>
    </xf>
    <xf numFmtId="0" fontId="37" fillId="5" borderId="0" applyNumberFormat="0" applyBorder="0" applyAlignment="0" applyProtection="0">
      <alignment vertical="center"/>
    </xf>
    <xf numFmtId="0" fontId="14" fillId="0" borderId="0"/>
    <xf numFmtId="0" fontId="39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0" borderId="0"/>
    <xf numFmtId="0" fontId="41" fillId="7" borderId="0" applyNumberFormat="0" applyBorder="0" applyAlignment="0" applyProtection="0">
      <alignment vertical="center"/>
    </xf>
    <xf numFmtId="0" fontId="40" fillId="0" borderId="0"/>
    <xf numFmtId="0" fontId="39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0" borderId="0">
      <protection locked="0"/>
    </xf>
    <xf numFmtId="0" fontId="37" fillId="9" borderId="0" applyNumberFormat="0" applyBorder="0" applyAlignment="0" applyProtection="0">
      <alignment vertical="center"/>
    </xf>
    <xf numFmtId="0" fontId="38" fillId="0" borderId="0">
      <protection locked="0"/>
    </xf>
    <xf numFmtId="0" fontId="37" fillId="6" borderId="0" applyNumberFormat="0" applyBorder="0" applyAlignment="0" applyProtection="0">
      <alignment vertical="center"/>
    </xf>
    <xf numFmtId="0" fontId="38" fillId="0" borderId="0">
      <protection locked="0"/>
    </xf>
    <xf numFmtId="0" fontId="37" fillId="1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37" fontId="44" fillId="0" borderId="0"/>
    <xf numFmtId="0" fontId="42" fillId="0" borderId="0"/>
    <xf numFmtId="9" fontId="40" fillId="0" borderId="0" applyFont="0" applyFill="0" applyBorder="0" applyAlignment="0" applyProtection="0"/>
    <xf numFmtId="0" fontId="22" fillId="0" borderId="1">
      <alignment horizontal="distributed" vertical="center" wrapText="1"/>
    </xf>
    <xf numFmtId="0" fontId="41" fillId="7" borderId="0" applyNumberFormat="0" applyBorder="0" applyAlignment="0" applyProtection="0">
      <alignment vertical="center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0" fillId="0" borderId="0"/>
    <xf numFmtId="0" fontId="14" fillId="0" borderId="0"/>
    <xf numFmtId="0" fontId="38" fillId="0" borderId="0">
      <protection locked="0"/>
    </xf>
    <xf numFmtId="0" fontId="38" fillId="0" borderId="0">
      <protection locked="0"/>
    </xf>
    <xf numFmtId="0" fontId="14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14" fillId="0" borderId="0">
      <alignment vertical="center"/>
    </xf>
    <xf numFmtId="0" fontId="40" fillId="0" borderId="0"/>
    <xf numFmtId="0" fontId="39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14" fillId="0" borderId="0"/>
    <xf numFmtId="0" fontId="42" fillId="0" borderId="0"/>
    <xf numFmtId="0" fontId="37" fillId="6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" fontId="22" fillId="0" borderId="1">
      <alignment vertical="center"/>
      <protection locked="0"/>
    </xf>
    <xf numFmtId="0" fontId="43" fillId="0" borderId="0"/>
    <xf numFmtId="176" fontId="22" fillId="0" borderId="1">
      <alignment vertical="center"/>
      <protection locked="0"/>
    </xf>
    <xf numFmtId="0" fontId="40" fillId="0" borderId="0"/>
    <xf numFmtId="0" fontId="37" fillId="2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4" fillId="0" borderId="0"/>
  </cellStyleXfs>
  <cellXfs count="272">
    <xf numFmtId="0" fontId="0" fillId="0" borderId="0" xfId="0"/>
    <xf numFmtId="0" fontId="1" fillId="0" borderId="0" xfId="4" applyNumberFormat="1" applyFont="1" applyFill="1" applyBorder="1" applyAlignment="1" applyProtection="1">
      <alignment vertical="top"/>
      <protection locked="0"/>
    </xf>
    <xf numFmtId="0" fontId="2" fillId="0" borderId="0" xfId="51" applyNumberFormat="1" applyFont="1" applyFill="1" applyBorder="1" applyAlignment="1">
      <alignment vertical="center"/>
    </xf>
    <xf numFmtId="49" fontId="1" fillId="0" borderId="0" xfId="4" applyNumberFormat="1" applyFont="1" applyFill="1" applyBorder="1" applyAlignment="1" applyProtection="1">
      <alignment horizontal="left" vertical="top"/>
      <protection locked="0"/>
    </xf>
    <xf numFmtId="180" fontId="1" fillId="0" borderId="0" xfId="4" applyNumberFormat="1" applyFont="1" applyFill="1" applyBorder="1" applyAlignment="1" applyProtection="1">
      <alignment vertical="top"/>
      <protection locked="0"/>
    </xf>
    <xf numFmtId="0" fontId="3" fillId="0" borderId="0" xfId="4" applyNumberFormat="1" applyFont="1" applyFill="1" applyBorder="1" applyAlignment="1" applyProtection="1">
      <alignment vertical="top"/>
      <protection locked="0"/>
    </xf>
    <xf numFmtId="0" fontId="1" fillId="0" borderId="0" xfId="64" applyNumberFormat="1" applyFont="1" applyFill="1" applyBorder="1" applyAlignment="1">
      <alignment horizontal="left" vertical="center"/>
    </xf>
    <xf numFmtId="180" fontId="1" fillId="0" borderId="0" xfId="4" applyNumberFormat="1" applyFont="1" applyFill="1" applyBorder="1" applyAlignment="1" applyProtection="1">
      <alignment horizontal="right" vertical="top"/>
      <protection locked="0"/>
    </xf>
    <xf numFmtId="49" fontId="2" fillId="0" borderId="1" xfId="4" applyNumberFormat="1" applyFont="1" applyFill="1" applyBorder="1" applyAlignment="1" applyProtection="1">
      <alignment horizontal="center" vertical="center"/>
      <protection locked="0"/>
    </xf>
    <xf numFmtId="0" fontId="2" fillId="0" borderId="1" xfId="4" applyNumberFormat="1" applyFont="1" applyFill="1" applyBorder="1" applyAlignment="1" applyProtection="1">
      <alignment horizontal="center" vertical="center"/>
      <protection locked="0"/>
    </xf>
    <xf numFmtId="180" fontId="2" fillId="0" borderId="1" xfId="4" applyNumberFormat="1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>
      <alignment horizontal="left" vertical="center"/>
    </xf>
    <xf numFmtId="0" fontId="6" fillId="0" borderId="1" xfId="62" applyFont="1" applyFill="1" applyBorder="1" applyAlignment="1">
      <alignment horizontal="center" vertical="center"/>
    </xf>
    <xf numFmtId="1" fontId="7" fillId="0" borderId="1" xfId="61" applyNumberFormat="1" applyFont="1" applyBorder="1" applyAlignment="1">
      <alignment vertical="center"/>
    </xf>
    <xf numFmtId="49" fontId="6" fillId="0" borderId="1" xfId="62" applyNumberFormat="1" applyFont="1" applyFill="1" applyBorder="1" applyAlignment="1">
      <alignment horizontal="left" vertical="center"/>
    </xf>
    <xf numFmtId="0" fontId="6" fillId="0" borderId="1" xfId="62" applyFont="1" applyFill="1" applyBorder="1" applyAlignment="1">
      <alignment vertical="center"/>
    </xf>
    <xf numFmtId="1" fontId="8" fillId="0" borderId="1" xfId="61" applyNumberFormat="1" applyFont="1" applyBorder="1" applyAlignment="1">
      <alignment vertical="center"/>
    </xf>
    <xf numFmtId="49" fontId="9" fillId="0" borderId="1" xfId="60" applyNumberFormat="1" applyFont="1" applyFill="1" applyBorder="1" applyAlignment="1">
      <alignment horizontal="left" vertical="center"/>
    </xf>
    <xf numFmtId="0" fontId="9" fillId="0" borderId="1" xfId="60" applyFont="1" applyFill="1" applyBorder="1" applyAlignment="1">
      <alignment vertical="center"/>
    </xf>
    <xf numFmtId="1" fontId="8" fillId="2" borderId="1" xfId="59" applyNumberFormat="1" applyFont="1" applyFill="1" applyBorder="1" applyAlignment="1">
      <alignment vertical="center"/>
    </xf>
    <xf numFmtId="49" fontId="9" fillId="0" borderId="1" xfId="62" applyNumberFormat="1" applyFont="1" applyFill="1" applyBorder="1" applyAlignment="1">
      <alignment horizontal="left" vertical="center"/>
    </xf>
    <xf numFmtId="0" fontId="9" fillId="0" borderId="1" xfId="62" applyFont="1" applyFill="1" applyBorder="1" applyAlignment="1">
      <alignment vertical="center"/>
    </xf>
    <xf numFmtId="1" fontId="8" fillId="2" borderId="1" xfId="61" applyNumberFormat="1" applyFont="1" applyFill="1" applyBorder="1" applyAlignment="1">
      <alignment vertical="center"/>
    </xf>
    <xf numFmtId="0" fontId="1" fillId="0" borderId="0" xfId="51" applyNumberFormat="1" applyFont="1" applyFill="1" applyBorder="1" applyAlignment="1">
      <alignment vertical="center"/>
    </xf>
    <xf numFmtId="0" fontId="10" fillId="0" borderId="0" xfId="51" applyNumberFormat="1" applyFont="1" applyFill="1" applyBorder="1" applyAlignment="1">
      <alignment vertical="center"/>
    </xf>
    <xf numFmtId="180" fontId="10" fillId="0" borderId="0" xfId="51" applyNumberFormat="1" applyFont="1" applyFill="1" applyBorder="1" applyAlignment="1">
      <alignment vertical="center"/>
    </xf>
    <xf numFmtId="180" fontId="1" fillId="0" borderId="0" xfId="51" applyNumberFormat="1" applyFont="1" applyFill="1" applyBorder="1" applyAlignment="1">
      <alignment horizontal="right" vertical="center"/>
    </xf>
    <xf numFmtId="0" fontId="2" fillId="0" borderId="1" xfId="51" applyNumberFormat="1" applyFont="1" applyFill="1" applyBorder="1" applyAlignment="1">
      <alignment horizontal="center" vertical="center"/>
    </xf>
    <xf numFmtId="180" fontId="2" fillId="0" borderId="1" xfId="5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left" vertical="center"/>
    </xf>
    <xf numFmtId="0" fontId="6" fillId="0" borderId="1" xfId="60" applyFont="1" applyFill="1" applyBorder="1" applyAlignment="1">
      <alignment horizontal="center" vertical="center"/>
    </xf>
    <xf numFmtId="1" fontId="7" fillId="0" borderId="1" xfId="59" applyNumberFormat="1" applyFont="1" applyBorder="1" applyAlignment="1">
      <alignment vertical="center"/>
    </xf>
    <xf numFmtId="49" fontId="6" fillId="0" borderId="1" xfId="60" applyNumberFormat="1" applyFont="1" applyFill="1" applyBorder="1" applyAlignment="1">
      <alignment horizontal="left" vertical="center"/>
    </xf>
    <xf numFmtId="0" fontId="6" fillId="0" borderId="1" xfId="60" applyFont="1" applyFill="1" applyBorder="1" applyAlignment="1">
      <alignment vertical="center"/>
    </xf>
    <xf numFmtId="183" fontId="8" fillId="2" borderId="1" xfId="59" applyNumberFormat="1" applyFont="1" applyFill="1" applyBorder="1" applyAlignment="1">
      <alignment vertical="center"/>
    </xf>
    <xf numFmtId="1" fontId="8" fillId="0" borderId="1" xfId="59" applyNumberFormat="1" applyFont="1" applyBorder="1" applyAlignment="1">
      <alignment vertical="center"/>
    </xf>
    <xf numFmtId="0" fontId="1" fillId="0" borderId="0" xfId="58" applyFont="1" applyAlignment="1">
      <alignment wrapText="1"/>
    </xf>
    <xf numFmtId="0" fontId="11" fillId="0" borderId="0" xfId="58" applyFont="1" applyAlignment="1">
      <alignment horizontal="center" vertical="center" wrapText="1"/>
    </xf>
    <xf numFmtId="0" fontId="2" fillId="0" borderId="0" xfId="58" applyFont="1" applyAlignment="1">
      <alignment horizontal="center" vertical="center" wrapText="1"/>
    </xf>
    <xf numFmtId="0" fontId="2" fillId="0" borderId="0" xfId="58" applyFont="1" applyAlignment="1">
      <alignment wrapText="1"/>
    </xf>
    <xf numFmtId="0" fontId="10" fillId="0" borderId="0" xfId="58" applyFont="1" applyAlignment="1">
      <alignment wrapText="1"/>
    </xf>
    <xf numFmtId="0" fontId="1" fillId="0" borderId="0" xfId="64" applyFont="1" applyBorder="1" applyAlignment="1">
      <alignment horizontal="left" vertical="center" wrapText="1"/>
    </xf>
    <xf numFmtId="0" fontId="12" fillId="0" borderId="0" xfId="64" applyFont="1" applyBorder="1" applyAlignment="1">
      <alignment horizontal="left" vertical="center" wrapText="1"/>
    </xf>
    <xf numFmtId="49" fontId="4" fillId="0" borderId="0" xfId="58" applyNumberFormat="1" applyFont="1" applyAlignment="1">
      <alignment horizontal="centerContinuous" vertical="center" wrapText="1"/>
    </xf>
    <xf numFmtId="49" fontId="5" fillId="0" borderId="0" xfId="58" applyNumberFormat="1" applyFont="1" applyAlignment="1">
      <alignment horizontal="centerContinuous" vertical="center" wrapText="1"/>
    </xf>
    <xf numFmtId="0" fontId="2" fillId="0" borderId="0" xfId="58" applyFont="1" applyAlignment="1">
      <alignment horizontal="center" wrapText="1"/>
    </xf>
    <xf numFmtId="180" fontId="13" fillId="0" borderId="0" xfId="4" applyNumberFormat="1" applyFont="1" applyFill="1" applyAlignment="1">
      <alignment horizontal="right" vertical="top"/>
      <protection locked="0"/>
    </xf>
    <xf numFmtId="0" fontId="11" fillId="0" borderId="1" xfId="58" applyFont="1" applyBorder="1" applyAlignment="1">
      <alignment horizontal="center" vertical="center" wrapText="1"/>
    </xf>
    <xf numFmtId="1" fontId="11" fillId="0" borderId="1" xfId="58" applyNumberFormat="1" applyFont="1" applyBorder="1" applyAlignment="1" applyProtection="1">
      <alignment horizontal="center" vertical="center" wrapText="1"/>
      <protection locked="0"/>
    </xf>
    <xf numFmtId="0" fontId="11" fillId="0" borderId="0" xfId="58" applyFont="1" applyBorder="1" applyAlignment="1">
      <alignment horizontal="center" vertical="center" wrapText="1"/>
    </xf>
    <xf numFmtId="183" fontId="1" fillId="0" borderId="1" xfId="58" applyNumberFormat="1" applyFont="1" applyFill="1" applyBorder="1" applyAlignment="1">
      <alignment horizontal="right" vertical="center" wrapText="1"/>
    </xf>
    <xf numFmtId="0" fontId="2" fillId="0" borderId="0" xfId="58" applyFont="1" applyBorder="1" applyAlignment="1">
      <alignment horizontal="center" vertical="center" wrapText="1"/>
    </xf>
    <xf numFmtId="0" fontId="1" fillId="0" borderId="0" xfId="58" applyFont="1" applyBorder="1" applyAlignment="1">
      <alignment wrapText="1"/>
    </xf>
    <xf numFmtId="0" fontId="2" fillId="0" borderId="1" xfId="58" applyFont="1" applyBorder="1" applyAlignment="1">
      <alignment horizontal="center" vertical="center" wrapText="1"/>
    </xf>
    <xf numFmtId="183" fontId="1" fillId="0" borderId="1" xfId="58" applyNumberFormat="1" applyFont="1" applyBorder="1" applyAlignment="1">
      <alignment horizontal="right" vertical="center" wrapText="1"/>
    </xf>
    <xf numFmtId="0" fontId="2" fillId="0" borderId="0" xfId="58" applyFont="1" applyBorder="1" applyAlignment="1">
      <alignment wrapText="1"/>
    </xf>
    <xf numFmtId="0" fontId="14" fillId="0" borderId="0" xfId="51" applyFont="1" applyFill="1" applyAlignment="1">
      <alignment vertical="center"/>
    </xf>
    <xf numFmtId="0" fontId="15" fillId="0" borderId="0" xfId="4" applyFont="1" applyFill="1" applyAlignment="1">
      <alignment vertical="top"/>
      <protection locked="0"/>
    </xf>
    <xf numFmtId="0" fontId="3" fillId="0" borderId="0" xfId="4" applyFont="1" applyFill="1" applyAlignment="1">
      <alignment vertical="top"/>
      <protection locked="0"/>
    </xf>
    <xf numFmtId="49" fontId="1" fillId="0" borderId="0" xfId="4" applyNumberFormat="1" applyFont="1" applyFill="1" applyAlignment="1">
      <alignment horizontal="left" vertical="top"/>
      <protection locked="0"/>
    </xf>
    <xf numFmtId="0" fontId="1" fillId="0" borderId="0" xfId="4" applyFont="1" applyFill="1" applyAlignment="1">
      <alignment vertical="top"/>
      <protection locked="0"/>
    </xf>
    <xf numFmtId="49" fontId="3" fillId="0" borderId="0" xfId="51" applyNumberFormat="1" applyFont="1" applyFill="1"/>
    <xf numFmtId="2" fontId="3" fillId="0" borderId="0" xfId="51" applyNumberFormat="1" applyFont="1" applyFill="1"/>
    <xf numFmtId="180" fontId="3" fillId="0" borderId="0" xfId="4" applyNumberFormat="1" applyFont="1" applyFill="1" applyAlignment="1">
      <alignment vertical="top"/>
      <protection locked="0"/>
    </xf>
    <xf numFmtId="0" fontId="1" fillId="0" borderId="0" xfId="64" applyFont="1" applyBorder="1" applyAlignment="1">
      <alignment horizontal="left" vertical="center"/>
    </xf>
    <xf numFmtId="49" fontId="11" fillId="0" borderId="1" xfId="4" applyNumberFormat="1" applyFont="1" applyFill="1" applyBorder="1" applyAlignment="1">
      <alignment horizontal="center" vertical="center"/>
      <protection locked="0"/>
    </xf>
    <xf numFmtId="0" fontId="2" fillId="0" borderId="0" xfId="4" applyFont="1" applyFill="1" applyAlignment="1">
      <alignment vertical="top"/>
      <protection locked="0"/>
    </xf>
    <xf numFmtId="0" fontId="15" fillId="0" borderId="0" xfId="51" applyFont="1" applyFill="1" applyAlignment="1">
      <alignment vertical="center" wrapText="1"/>
    </xf>
    <xf numFmtId="49" fontId="1" fillId="0" borderId="1" xfId="4" applyNumberFormat="1" applyFont="1" applyFill="1" applyBorder="1" applyAlignment="1">
      <alignment horizontal="center" vertical="center"/>
      <protection locked="0"/>
    </xf>
    <xf numFmtId="49" fontId="1" fillId="0" borderId="1" xfId="4" applyNumberFormat="1" applyFont="1" applyFill="1" applyBorder="1" applyAlignment="1">
      <alignment horizontal="left" vertical="center"/>
      <protection locked="0"/>
    </xf>
    <xf numFmtId="183" fontId="1" fillId="0" borderId="0" xfId="4" applyNumberFormat="1" applyFont="1" applyFill="1" applyAlignment="1">
      <alignment vertical="top"/>
      <protection locked="0"/>
    </xf>
    <xf numFmtId="182" fontId="3" fillId="0" borderId="0" xfId="4" applyNumberFormat="1" applyFont="1" applyFill="1" applyAlignment="1">
      <alignment vertical="top"/>
      <protection locked="0"/>
    </xf>
    <xf numFmtId="49" fontId="1" fillId="0" borderId="1" xfId="4" applyNumberFormat="1" applyFont="1" applyFill="1" applyBorder="1" applyAlignment="1">
      <alignment horizontal="left" vertical="center" indent="1"/>
      <protection locked="0"/>
    </xf>
    <xf numFmtId="183" fontId="3" fillId="0" borderId="0" xfId="4" applyNumberFormat="1" applyFont="1" applyFill="1" applyAlignment="1">
      <alignment vertical="top"/>
      <protection locked="0"/>
    </xf>
    <xf numFmtId="49" fontId="2" fillId="0" borderId="1" xfId="4" applyNumberFormat="1" applyFont="1" applyFill="1" applyBorder="1" applyAlignment="1">
      <alignment horizontal="center" vertical="center"/>
      <protection locked="0"/>
    </xf>
    <xf numFmtId="0" fontId="3" fillId="0" borderId="0" xfId="51" applyFont="1" applyFill="1" applyAlignment="1">
      <alignment vertical="center" wrapText="1"/>
    </xf>
    <xf numFmtId="180" fontId="15" fillId="0" borderId="0" xfId="4" applyNumberFormat="1" applyFont="1" applyFill="1" applyAlignment="1">
      <alignment vertical="top"/>
      <protection locked="0"/>
    </xf>
    <xf numFmtId="0" fontId="15" fillId="0" borderId="0" xfId="51" applyFont="1" applyFill="1" applyAlignment="1">
      <alignment horizontal="center" vertical="center" wrapText="1"/>
    </xf>
    <xf numFmtId="0" fontId="3" fillId="0" borderId="0" xfId="51" applyFont="1" applyFill="1" applyAlignment="1">
      <alignment horizontal="center" vertical="center" wrapText="1"/>
    </xf>
    <xf numFmtId="49" fontId="3" fillId="0" borderId="0" xfId="51" applyNumberFormat="1" applyFont="1" applyFill="1" applyAlignment="1" applyProtection="1">
      <alignment vertical="center"/>
      <protection locked="0"/>
    </xf>
    <xf numFmtId="2" fontId="3" fillId="0" borderId="0" xfId="51" applyNumberFormat="1" applyFont="1" applyFill="1" applyAlignment="1" applyProtection="1">
      <alignment vertical="center"/>
      <protection locked="0"/>
    </xf>
    <xf numFmtId="183" fontId="1" fillId="0" borderId="1" xfId="4" applyNumberFormat="1" applyFont="1" applyFill="1" applyBorder="1" applyAlignment="1">
      <alignment vertical="center"/>
      <protection locked="0"/>
    </xf>
    <xf numFmtId="49" fontId="3" fillId="0" borderId="0" xfId="4" applyNumberFormat="1" applyFont="1" applyFill="1" applyAlignment="1">
      <alignment horizontal="left" vertical="top" indent="1"/>
      <protection locked="0"/>
    </xf>
    <xf numFmtId="49" fontId="3" fillId="0" borderId="0" xfId="4" applyNumberFormat="1" applyFont="1" applyFill="1" applyAlignment="1">
      <alignment horizontal="left" vertical="top" indent="2"/>
      <protection locked="0"/>
    </xf>
    <xf numFmtId="180" fontId="1" fillId="0" borderId="0" xfId="4" applyNumberFormat="1" applyFont="1" applyFill="1" applyAlignment="1">
      <alignment vertical="top"/>
      <protection locked="0"/>
    </xf>
    <xf numFmtId="0" fontId="2" fillId="0" borderId="1" xfId="4" applyFont="1" applyFill="1" applyBorder="1" applyAlignment="1">
      <alignment horizontal="center" vertical="center"/>
      <protection locked="0"/>
    </xf>
    <xf numFmtId="180" fontId="2" fillId="0" borderId="1" xfId="4" applyNumberFormat="1" applyFont="1" applyFill="1" applyBorder="1" applyAlignment="1">
      <alignment horizontal="center" vertical="center"/>
      <protection locked="0"/>
    </xf>
    <xf numFmtId="49" fontId="2" fillId="0" borderId="1" xfId="4" applyNumberFormat="1" applyFont="1" applyFill="1" applyBorder="1" applyAlignment="1">
      <alignment horizontal="left" vertical="center"/>
      <protection locked="0"/>
    </xf>
    <xf numFmtId="0" fontId="2" fillId="0" borderId="1" xfId="4" applyFont="1" applyFill="1" applyBorder="1" applyAlignment="1">
      <alignment horizontal="left" vertical="center"/>
      <protection locked="0"/>
    </xf>
    <xf numFmtId="180" fontId="1" fillId="0" borderId="1" xfId="4" applyNumberFormat="1" applyFont="1" applyFill="1" applyBorder="1" applyAlignment="1">
      <alignment vertical="center"/>
      <protection locked="0"/>
    </xf>
    <xf numFmtId="49" fontId="2" fillId="0" borderId="1" xfId="4" applyNumberFormat="1" applyFont="1" applyFill="1" applyBorder="1" applyAlignment="1">
      <alignment horizontal="left" vertical="center" indent="1"/>
      <protection locked="0"/>
    </xf>
    <xf numFmtId="49" fontId="16" fillId="0" borderId="1" xfId="4" applyNumberFormat="1" applyFont="1" applyFill="1" applyBorder="1" applyAlignment="1">
      <alignment horizontal="left" vertical="center" wrapText="1" indent="1"/>
      <protection locked="0"/>
    </xf>
    <xf numFmtId="49" fontId="1" fillId="0" borderId="0" xfId="4" applyNumberFormat="1" applyFont="1" applyFill="1" applyAlignment="1">
      <alignment horizontal="left" vertical="top" indent="1"/>
      <protection locked="0"/>
    </xf>
    <xf numFmtId="49" fontId="3" fillId="0" borderId="0" xfId="51" applyNumberFormat="1" applyFont="1" applyFill="1" applyAlignment="1">
      <alignment horizontal="left" indent="1"/>
    </xf>
    <xf numFmtId="49" fontId="1" fillId="0" borderId="1" xfId="4" applyNumberFormat="1" applyFont="1" applyFill="1" applyBorder="1" applyAlignment="1">
      <alignment horizontal="left" vertical="center" indent="2"/>
      <protection locked="0"/>
    </xf>
    <xf numFmtId="49" fontId="1" fillId="0" borderId="0" xfId="4" applyNumberFormat="1" applyFont="1" applyFill="1" applyAlignment="1">
      <alignment horizontal="left" vertical="top" indent="2"/>
      <protection locked="0"/>
    </xf>
    <xf numFmtId="49" fontId="3" fillId="0" borderId="0" xfId="51" applyNumberFormat="1" applyFont="1" applyFill="1" applyAlignment="1">
      <alignment horizontal="left" indent="2"/>
    </xf>
    <xf numFmtId="0" fontId="1" fillId="0" borderId="1" xfId="4" applyFont="1" applyFill="1" applyBorder="1" applyAlignment="1">
      <alignment horizontal="left" vertical="center" indent="2"/>
      <protection locked="0"/>
    </xf>
    <xf numFmtId="181" fontId="1" fillId="0" borderId="0" xfId="4" applyNumberFormat="1" applyFont="1" applyFill="1" applyAlignment="1">
      <alignment vertical="top"/>
      <protection locked="0"/>
    </xf>
    <xf numFmtId="181" fontId="3" fillId="0" borderId="0" xfId="4" applyNumberFormat="1" applyFont="1" applyFill="1" applyAlignment="1">
      <alignment vertical="top"/>
      <protection locked="0"/>
    </xf>
    <xf numFmtId="180" fontId="2" fillId="0" borderId="1" xfId="4" applyNumberFormat="1" applyFont="1" applyFill="1" applyBorder="1" applyAlignment="1">
      <alignment vertical="center"/>
      <protection locked="0"/>
    </xf>
    <xf numFmtId="49" fontId="3" fillId="0" borderId="0" xfId="51" applyNumberFormat="1" applyFont="1" applyFill="1" applyAlignment="1" applyProtection="1">
      <alignment horizontal="left" vertical="center" indent="1"/>
      <protection locked="0"/>
    </xf>
    <xf numFmtId="49" fontId="3" fillId="0" borderId="0" xfId="51" applyNumberFormat="1" applyFont="1" applyFill="1" applyAlignment="1" applyProtection="1">
      <alignment horizontal="left" vertical="center" indent="2"/>
      <protection locked="0"/>
    </xf>
    <xf numFmtId="183" fontId="2" fillId="0" borderId="1" xfId="4" applyNumberFormat="1" applyFont="1" applyFill="1" applyBorder="1" applyAlignment="1">
      <alignment vertical="center"/>
      <protection locked="0"/>
    </xf>
    <xf numFmtId="180" fontId="1" fillId="0" borderId="0" xfId="4" applyNumberFormat="1" applyFont="1" applyFill="1" applyAlignment="1">
      <alignment horizontal="right" vertical="center"/>
      <protection locked="0"/>
    </xf>
    <xf numFmtId="0" fontId="1" fillId="0" borderId="0" xfId="51" applyFont="1" applyFill="1" applyAlignment="1">
      <alignment vertical="center" wrapText="1"/>
    </xf>
    <xf numFmtId="49" fontId="16" fillId="0" borderId="1" xfId="4" applyNumberFormat="1" applyFont="1" applyFill="1" applyBorder="1" applyAlignment="1">
      <alignment horizontal="left" vertical="center"/>
      <protection locked="0"/>
    </xf>
    <xf numFmtId="0" fontId="1" fillId="0" borderId="1" xfId="4" applyNumberFormat="1" applyFont="1" applyFill="1" applyBorder="1" applyAlignment="1">
      <alignment horizontal="right" vertical="center"/>
      <protection locked="0"/>
    </xf>
    <xf numFmtId="49" fontId="1" fillId="0" borderId="0" xfId="51" applyNumberFormat="1" applyFont="1" applyFill="1" applyAlignment="1">
      <alignment horizontal="left"/>
    </xf>
    <xf numFmtId="49" fontId="17" fillId="0" borderId="1" xfId="4" applyNumberFormat="1" applyFont="1" applyFill="1" applyBorder="1" applyAlignment="1">
      <alignment horizontal="left" vertical="center" indent="1"/>
      <protection locked="0"/>
    </xf>
    <xf numFmtId="49" fontId="1" fillId="0" borderId="0" xfId="51" applyNumberFormat="1" applyFont="1" applyFill="1"/>
    <xf numFmtId="2" fontId="1" fillId="0" borderId="0" xfId="51" applyNumberFormat="1" applyFont="1" applyFill="1"/>
    <xf numFmtId="182" fontId="1" fillId="0" borderId="0" xfId="4" applyNumberFormat="1" applyFont="1" applyFill="1" applyAlignment="1">
      <alignment vertical="top"/>
      <protection locked="0"/>
    </xf>
    <xf numFmtId="0" fontId="16" fillId="0" borderId="2" xfId="4" applyFont="1" applyFill="1" applyBorder="1" applyAlignment="1">
      <alignment horizontal="center" vertical="center"/>
      <protection locked="0"/>
    </xf>
    <xf numFmtId="0" fontId="1" fillId="0" borderId="0" xfId="51" applyFont="1" applyFill="1" applyAlignment="1">
      <alignment horizontal="center" vertical="center" wrapText="1"/>
    </xf>
    <xf numFmtId="49" fontId="1" fillId="0" borderId="0" xfId="51" applyNumberFormat="1" applyFont="1" applyFill="1" applyAlignment="1" applyProtection="1">
      <alignment horizontal="left" vertical="center"/>
      <protection locked="0"/>
    </xf>
    <xf numFmtId="49" fontId="1" fillId="0" borderId="0" xfId="51" applyNumberFormat="1" applyFont="1" applyFill="1" applyAlignment="1" applyProtection="1">
      <alignment vertical="center"/>
      <protection locked="0"/>
    </xf>
    <xf numFmtId="2" fontId="1" fillId="0" borderId="0" xfId="51" applyNumberFormat="1" applyFont="1" applyFill="1" applyAlignment="1" applyProtection="1">
      <alignment vertical="center"/>
      <protection locked="0"/>
    </xf>
    <xf numFmtId="0" fontId="1" fillId="0" borderId="0" xfId="51" applyFont="1" applyFill="1" applyAlignment="1">
      <alignment vertical="center"/>
    </xf>
    <xf numFmtId="0" fontId="11" fillId="0" borderId="0" xfId="51" applyFont="1" applyFill="1" applyAlignment="1">
      <alignment vertical="center"/>
    </xf>
    <xf numFmtId="49" fontId="1" fillId="0" borderId="0" xfId="51" applyNumberFormat="1" applyFont="1" applyFill="1" applyAlignment="1">
      <alignment horizontal="left" vertical="center" indent="1"/>
    </xf>
    <xf numFmtId="0" fontId="2" fillId="0" borderId="0" xfId="51" applyFont="1" applyFill="1" applyAlignment="1">
      <alignment vertical="center"/>
    </xf>
    <xf numFmtId="0" fontId="10" fillId="0" borderId="0" xfId="51" applyFont="1" applyFill="1" applyAlignment="1">
      <alignment vertical="center"/>
    </xf>
    <xf numFmtId="180" fontId="10" fillId="0" borderId="0" xfId="51" applyNumberFormat="1" applyFont="1" applyFill="1" applyAlignment="1">
      <alignment vertical="center"/>
    </xf>
    <xf numFmtId="180" fontId="1" fillId="0" borderId="0" xfId="51" applyNumberFormat="1" applyFont="1" applyFill="1" applyAlignment="1">
      <alignment horizontal="right" vertical="center"/>
    </xf>
    <xf numFmtId="0" fontId="11" fillId="0" borderId="1" xfId="51" applyFont="1" applyFill="1" applyBorder="1" applyAlignment="1">
      <alignment horizontal="center" vertical="center"/>
    </xf>
    <xf numFmtId="180" fontId="11" fillId="0" borderId="1" xfId="51" applyNumberFormat="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left" vertical="center"/>
    </xf>
    <xf numFmtId="0" fontId="1" fillId="0" borderId="1" xfId="51" applyNumberFormat="1" applyFont="1" applyFill="1" applyBorder="1" applyAlignment="1">
      <alignment horizontal="left" vertical="center" indent="1"/>
    </xf>
    <xf numFmtId="0" fontId="1" fillId="0" borderId="1" xfId="51" applyNumberFormat="1" applyFont="1" applyFill="1" applyBorder="1" applyAlignment="1">
      <alignment horizontal="right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58" applyNumberFormat="1" applyFont="1" applyFill="1" applyBorder="1" applyAlignment="1">
      <alignment horizontal="center" vertical="center" wrapText="1"/>
    </xf>
    <xf numFmtId="0" fontId="18" fillId="0" borderId="1" xfId="58" applyNumberFormat="1" applyFont="1" applyBorder="1" applyAlignment="1">
      <alignment horizontal="center" vertical="center" wrapText="1"/>
    </xf>
    <xf numFmtId="0" fontId="14" fillId="0" borderId="0" xfId="58" applyFont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  <protection locked="0"/>
    </xf>
    <xf numFmtId="49" fontId="14" fillId="0" borderId="0" xfId="4" applyNumberFormat="1" applyFont="1" applyFill="1" applyAlignment="1">
      <alignment horizontal="left" vertical="top"/>
      <protection locked="0"/>
    </xf>
    <xf numFmtId="0" fontId="20" fillId="0" borderId="0" xfId="4" applyFont="1" applyFill="1" applyAlignment="1">
      <alignment vertical="top"/>
      <protection locked="0"/>
    </xf>
    <xf numFmtId="180" fontId="1" fillId="0" borderId="0" xfId="4" applyNumberFormat="1" applyFont="1" applyFill="1" applyAlignment="1">
      <alignment horizontal="right" vertical="top"/>
      <protection locked="0"/>
    </xf>
    <xf numFmtId="0" fontId="21" fillId="0" borderId="2" xfId="4" applyFont="1" applyFill="1" applyBorder="1" applyAlignment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0" fontId="20" fillId="0" borderId="0" xfId="51" applyFont="1" applyFill="1" applyAlignment="1">
      <alignment vertical="center" wrapText="1"/>
    </xf>
    <xf numFmtId="0" fontId="10" fillId="0" borderId="2" xfId="4" applyFont="1" applyFill="1" applyBorder="1" applyAlignment="1">
      <alignment horizontal="left" vertical="center"/>
      <protection locked="0"/>
    </xf>
    <xf numFmtId="3" fontId="22" fillId="0" borderId="1" xfId="0" applyNumberFormat="1" applyFont="1" applyFill="1" applyBorder="1" applyAlignment="1" applyProtection="1">
      <alignment vertical="center"/>
    </xf>
    <xf numFmtId="0" fontId="21" fillId="0" borderId="1" xfId="47" applyFont="1" applyFill="1" applyBorder="1" applyAlignment="1">
      <alignment horizontal="right" vertical="center"/>
    </xf>
    <xf numFmtId="0" fontId="22" fillId="0" borderId="1" xfId="47" applyFont="1" applyFill="1" applyBorder="1" applyAlignment="1">
      <alignment horizontal="right" vertical="center"/>
    </xf>
    <xf numFmtId="3" fontId="22" fillId="2" borderId="1" xfId="0" applyNumberFormat="1" applyFont="1" applyFill="1" applyBorder="1" applyAlignment="1" applyProtection="1">
      <alignment horizontal="left" vertical="center"/>
    </xf>
    <xf numFmtId="0" fontId="22" fillId="0" borderId="1" xfId="47" applyFont="1" applyFill="1" applyBorder="1" applyAlignment="1">
      <alignment vertical="center"/>
    </xf>
    <xf numFmtId="0" fontId="21" fillId="0" borderId="1" xfId="47" applyFont="1" applyFill="1" applyBorder="1" applyAlignment="1">
      <alignment vertical="center"/>
    </xf>
    <xf numFmtId="3" fontId="22" fillId="0" borderId="1" xfId="0" applyNumberFormat="1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183" fontId="23" fillId="0" borderId="1" xfId="77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distributed"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1" fontId="22" fillId="0" borderId="1" xfId="0" applyNumberFormat="1" applyFont="1" applyFill="1" applyBorder="1" applyAlignment="1" applyProtection="1">
      <alignment vertical="center"/>
      <protection locked="0"/>
    </xf>
    <xf numFmtId="180" fontId="20" fillId="0" borderId="0" xfId="4" applyNumberFormat="1" applyFont="1" applyFill="1" applyAlignment="1">
      <alignment vertical="top"/>
      <protection locked="0"/>
    </xf>
    <xf numFmtId="0" fontId="20" fillId="0" borderId="0" xfId="51" applyFont="1" applyFill="1" applyAlignment="1">
      <alignment horizontal="center" vertical="center" wrapText="1"/>
    </xf>
    <xf numFmtId="183" fontId="23" fillId="0" borderId="1" xfId="77" applyNumberFormat="1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184" fontId="25" fillId="0" borderId="1" xfId="0" applyNumberFormat="1" applyFont="1" applyFill="1" applyBorder="1" applyAlignment="1">
      <alignment vertical="center"/>
    </xf>
    <xf numFmtId="0" fontId="26" fillId="0" borderId="1" xfId="58" applyNumberFormat="1" applyFont="1" applyBorder="1" applyAlignment="1">
      <alignment horizontal="right" vertical="center" wrapText="1"/>
    </xf>
    <xf numFmtId="0" fontId="27" fillId="2" borderId="1" xfId="57" applyFont="1" applyFill="1" applyBorder="1" applyAlignment="1">
      <alignment horizontal="center"/>
    </xf>
    <xf numFmtId="0" fontId="28" fillId="2" borderId="1" xfId="57" applyNumberFormat="1" applyFont="1" applyFill="1" applyBorder="1" applyAlignment="1">
      <alignment horizontal="center" vertical="center" shrinkToFit="1"/>
    </xf>
    <xf numFmtId="0" fontId="28" fillId="2" borderId="1" xfId="4" applyNumberFormat="1" applyFont="1" applyFill="1" applyBorder="1" applyAlignment="1">
      <alignment horizontal="center" vertical="center"/>
      <protection locked="0"/>
    </xf>
    <xf numFmtId="49" fontId="2" fillId="2" borderId="1" xfId="4" applyNumberFormat="1" applyFont="1" applyFill="1" applyBorder="1" applyAlignment="1">
      <alignment horizontal="center" vertical="center"/>
      <protection locked="0"/>
    </xf>
    <xf numFmtId="0" fontId="29" fillId="2" borderId="1" xfId="4" applyNumberFormat="1" applyFont="1" applyFill="1" applyBorder="1" applyAlignment="1">
      <alignment horizontal="center" vertical="center"/>
      <protection locked="0"/>
    </xf>
    <xf numFmtId="49" fontId="2" fillId="0" borderId="0" xfId="51" applyNumberFormat="1" applyFont="1" applyFill="1" applyAlignment="1">
      <alignment horizontal="left" vertical="center"/>
    </xf>
    <xf numFmtId="0" fontId="22" fillId="0" borderId="0" xfId="51" applyFont="1" applyFill="1" applyAlignment="1">
      <alignment vertical="center"/>
    </xf>
    <xf numFmtId="43" fontId="7" fillId="0" borderId="2" xfId="5" applyFont="1" applyBorder="1" applyAlignment="1">
      <alignment horizontal="center" vertical="center" wrapText="1"/>
    </xf>
    <xf numFmtId="43" fontId="7" fillId="0" borderId="4" xfId="5" applyFont="1" applyBorder="1" applyAlignment="1">
      <alignment horizontal="center" vertical="center" wrapText="1"/>
    </xf>
    <xf numFmtId="43" fontId="30" fillId="0" borderId="1" xfId="5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center" vertical="center" wrapText="1"/>
    </xf>
    <xf numFmtId="43" fontId="7" fillId="0" borderId="1" xfId="5" applyFont="1" applyBorder="1" applyAlignment="1">
      <alignment horizontal="left" vertical="center" wrapText="1"/>
    </xf>
    <xf numFmtId="0" fontId="7" fillId="0" borderId="1" xfId="5" applyNumberFormat="1" applyFont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left" vertical="center" wrapText="1"/>
    </xf>
    <xf numFmtId="43" fontId="10" fillId="0" borderId="0" xfId="51" applyNumberFormat="1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center"/>
    </xf>
    <xf numFmtId="0" fontId="22" fillId="2" borderId="1" xfId="0" applyFont="1" applyFill="1" applyBorder="1" applyAlignment="1">
      <alignment horizontal="right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right" vertical="center" wrapText="1"/>
    </xf>
    <xf numFmtId="0" fontId="30" fillId="3" borderId="1" xfId="0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right" vertical="center"/>
    </xf>
    <xf numFmtId="0" fontId="14" fillId="3" borderId="1" xfId="47" applyFont="1" applyFill="1" applyBorder="1" applyAlignment="1">
      <alignment horizontal="left" vertical="center"/>
    </xf>
    <xf numFmtId="0" fontId="30" fillId="3" borderId="1" xfId="47" applyFont="1" applyFill="1" applyBorder="1" applyAlignment="1">
      <alignment vertical="center"/>
    </xf>
    <xf numFmtId="1" fontId="30" fillId="3" borderId="1" xfId="47" applyNumberFormat="1" applyFont="1" applyFill="1" applyBorder="1" applyAlignment="1">
      <alignment vertical="center"/>
    </xf>
    <xf numFmtId="1" fontId="22" fillId="2" borderId="1" xfId="47" applyNumberFormat="1" applyFont="1" applyFill="1" applyBorder="1" applyAlignment="1">
      <alignment vertical="center"/>
    </xf>
    <xf numFmtId="0" fontId="14" fillId="3" borderId="1" xfId="47" applyFont="1" applyFill="1" applyBorder="1" applyAlignment="1">
      <alignment vertical="center"/>
    </xf>
    <xf numFmtId="0" fontId="22" fillId="2" borderId="1" xfId="47" applyFont="1" applyFill="1" applyBorder="1" applyAlignment="1">
      <alignment vertical="center"/>
    </xf>
    <xf numFmtId="0" fontId="14" fillId="3" borderId="1" xfId="47" applyNumberFormat="1" applyFont="1" applyFill="1" applyBorder="1" applyAlignment="1" applyProtection="1">
      <alignment vertical="center"/>
      <protection locked="0"/>
    </xf>
    <xf numFmtId="0" fontId="21" fillId="2" borderId="1" xfId="47" applyFont="1" applyFill="1" applyBorder="1" applyAlignment="1">
      <alignment vertical="center"/>
    </xf>
    <xf numFmtId="1" fontId="14" fillId="3" borderId="1" xfId="47" applyNumberFormat="1" applyFont="1" applyFill="1" applyBorder="1" applyAlignment="1" applyProtection="1">
      <alignment vertical="center"/>
      <protection locked="0"/>
    </xf>
    <xf numFmtId="1" fontId="22" fillId="2" borderId="1" xfId="47" applyNumberFormat="1" applyFont="1" applyFill="1" applyBorder="1" applyAlignment="1" applyProtection="1">
      <alignment vertical="center"/>
      <protection locked="0"/>
    </xf>
    <xf numFmtId="0" fontId="22" fillId="2" borderId="1" xfId="47" applyNumberFormat="1" applyFont="1" applyFill="1" applyBorder="1" applyAlignment="1" applyProtection="1">
      <alignment vertical="center"/>
      <protection locked="0"/>
    </xf>
    <xf numFmtId="0" fontId="30" fillId="3" borderId="1" xfId="47" applyFont="1" applyFill="1" applyBorder="1" applyAlignment="1">
      <alignment horizontal="left" vertical="center"/>
    </xf>
    <xf numFmtId="0" fontId="22" fillId="3" borderId="1" xfId="47" applyFont="1" applyFill="1" applyBorder="1" applyAlignment="1">
      <alignment vertical="center"/>
    </xf>
    <xf numFmtId="49" fontId="1" fillId="0" borderId="1" xfId="4" applyNumberFormat="1" applyFont="1" applyFill="1" applyBorder="1" applyAlignment="1">
      <alignment horizontal="left" vertical="top"/>
      <protection locked="0"/>
    </xf>
    <xf numFmtId="0" fontId="1" fillId="0" borderId="1" xfId="4" applyNumberFormat="1" applyFont="1" applyFill="1" applyBorder="1" applyAlignment="1">
      <alignment horizontal="center" vertical="center"/>
      <protection locked="0"/>
    </xf>
    <xf numFmtId="49" fontId="1" fillId="0" borderId="0" xfId="51" applyNumberFormat="1" applyFont="1" applyFill="1" applyAlignment="1">
      <alignment horizontal="left" indent="1"/>
    </xf>
    <xf numFmtId="49" fontId="1" fillId="0" borderId="0" xfId="51" applyNumberFormat="1" applyFont="1" applyFill="1" applyAlignment="1">
      <alignment horizontal="left" indent="2"/>
    </xf>
    <xf numFmtId="0" fontId="1" fillId="0" borderId="1" xfId="4" applyFont="1" applyFill="1" applyBorder="1" applyAlignment="1">
      <alignment horizontal="center" vertical="center"/>
      <protection locked="0"/>
    </xf>
    <xf numFmtId="180" fontId="1" fillId="0" borderId="1" xfId="4" applyNumberFormat="1" applyFont="1" applyFill="1" applyBorder="1" applyAlignment="1">
      <alignment horizontal="center" vertical="center"/>
      <protection locked="0"/>
    </xf>
    <xf numFmtId="49" fontId="17" fillId="0" borderId="1" xfId="4" applyNumberFormat="1" applyFont="1" applyFill="1" applyBorder="1" applyAlignment="1">
      <alignment horizontal="left" vertical="center" indent="2"/>
      <protection locked="0"/>
    </xf>
    <xf numFmtId="0" fontId="1" fillId="0" borderId="1" xfId="4" applyFont="1" applyFill="1" applyBorder="1" applyAlignment="1">
      <alignment horizontal="center" vertical="top"/>
      <protection locked="0"/>
    </xf>
    <xf numFmtId="0" fontId="16" fillId="0" borderId="1" xfId="4" applyFont="1" applyFill="1" applyBorder="1" applyAlignment="1">
      <alignment horizontal="center" vertical="center"/>
      <protection locked="0"/>
    </xf>
    <xf numFmtId="49" fontId="1" fillId="0" borderId="0" xfId="51" applyNumberFormat="1" applyFont="1" applyFill="1" applyAlignment="1" applyProtection="1">
      <alignment horizontal="left" vertical="center" indent="1"/>
      <protection locked="0"/>
    </xf>
    <xf numFmtId="49" fontId="1" fillId="0" borderId="0" xfId="51" applyNumberFormat="1" applyFont="1" applyFill="1" applyAlignment="1" applyProtection="1">
      <alignment horizontal="left" vertical="center" indent="2"/>
      <protection locked="0"/>
    </xf>
    <xf numFmtId="0" fontId="2" fillId="0" borderId="0" xfId="58" applyFont="1" applyAlignment="1">
      <alignment horizontal="center" vertical="center"/>
    </xf>
    <xf numFmtId="49" fontId="2" fillId="0" borderId="0" xfId="58" applyNumberFormat="1" applyFont="1" applyAlignment="1">
      <alignment horizontal="left" vertical="center"/>
    </xf>
    <xf numFmtId="49" fontId="1" fillId="0" borderId="0" xfId="58" applyNumberFormat="1" applyFont="1" applyAlignment="1">
      <alignment horizontal="left" indent="1"/>
    </xf>
    <xf numFmtId="0" fontId="1" fillId="0" borderId="0" xfId="58" applyFont="1"/>
    <xf numFmtId="0" fontId="2" fillId="0" borderId="0" xfId="58" applyFont="1"/>
    <xf numFmtId="0" fontId="10" fillId="0" borderId="0" xfId="58" applyFont="1"/>
    <xf numFmtId="0" fontId="12" fillId="0" borderId="0" xfId="64" applyFont="1" applyBorder="1" applyAlignment="1">
      <alignment horizontal="left" vertical="center"/>
    </xf>
    <xf numFmtId="0" fontId="26" fillId="0" borderId="0" xfId="58" applyFont="1" applyAlignment="1">
      <alignment horizontal="center"/>
    </xf>
    <xf numFmtId="177" fontId="10" fillId="0" borderId="0" xfId="58" applyNumberFormat="1" applyFont="1" applyAlignment="1">
      <alignment horizontal="right" vertical="center"/>
    </xf>
    <xf numFmtId="0" fontId="21" fillId="0" borderId="1" xfId="58" applyFont="1" applyBorder="1" applyAlignment="1">
      <alignment horizontal="center" vertical="center"/>
    </xf>
    <xf numFmtId="0" fontId="11" fillId="0" borderId="1" xfId="58" applyFont="1" applyBorder="1" applyAlignment="1">
      <alignment horizontal="center" vertical="center"/>
    </xf>
    <xf numFmtId="1" fontId="2" fillId="0" borderId="1" xfId="58" applyNumberFormat="1" applyFont="1" applyBorder="1" applyAlignment="1" applyProtection="1">
      <alignment horizontal="center" vertical="center" wrapText="1"/>
      <protection locked="0"/>
    </xf>
    <xf numFmtId="0" fontId="2" fillId="0" borderId="0" xfId="58" applyFont="1" applyBorder="1" applyAlignment="1">
      <alignment horizontal="center" vertical="center"/>
    </xf>
    <xf numFmtId="49" fontId="2" fillId="0" borderId="1" xfId="58" applyNumberFormat="1" applyFont="1" applyBorder="1" applyAlignment="1">
      <alignment horizontal="left" vertical="center"/>
    </xf>
    <xf numFmtId="49" fontId="2" fillId="0" borderId="0" xfId="58" applyNumberFormat="1" applyFont="1" applyBorder="1" applyAlignment="1">
      <alignment horizontal="left" vertical="center"/>
    </xf>
    <xf numFmtId="49" fontId="1" fillId="0" borderId="1" xfId="58" applyNumberFormat="1" applyFont="1" applyBorder="1" applyAlignment="1">
      <alignment horizontal="left" indent="1"/>
    </xf>
    <xf numFmtId="183" fontId="14" fillId="0" borderId="1" xfId="16" applyNumberFormat="1" applyFont="1" applyFill="1" applyBorder="1" applyAlignment="1">
      <alignment horizontal="right" vertical="center"/>
    </xf>
    <xf numFmtId="49" fontId="1" fillId="0" borderId="0" xfId="58" applyNumberFormat="1" applyFont="1" applyBorder="1" applyAlignment="1">
      <alignment horizontal="left" indent="1"/>
    </xf>
    <xf numFmtId="0" fontId="14" fillId="0" borderId="1" xfId="16" applyFont="1" applyFill="1" applyBorder="1" applyAlignment="1">
      <alignment horizontal="left" vertical="center" indent="1"/>
    </xf>
    <xf numFmtId="0" fontId="1" fillId="0" borderId="5" xfId="58" applyFont="1" applyBorder="1"/>
    <xf numFmtId="0" fontId="1" fillId="0" borderId="0" xfId="58" applyFont="1" applyBorder="1"/>
    <xf numFmtId="0" fontId="14" fillId="0" borderId="6" xfId="16" applyFont="1" applyFill="1" applyBorder="1" applyAlignment="1">
      <alignment horizontal="left" vertical="center" indent="1"/>
    </xf>
    <xf numFmtId="0" fontId="2" fillId="0" borderId="0" xfId="58" applyFont="1" applyBorder="1"/>
    <xf numFmtId="0" fontId="10" fillId="0" borderId="1" xfId="58" applyFont="1" applyBorder="1"/>
    <xf numFmtId="0" fontId="34" fillId="0" borderId="0" xfId="63" applyFont="1" applyAlignment="1">
      <alignment horizontal="left" vertical="center" indent="1"/>
    </xf>
    <xf numFmtId="0" fontId="35" fillId="0" borderId="0" xfId="63" applyFont="1" applyAlignment="1">
      <alignment horizontal="justify" vertical="center"/>
    </xf>
    <xf numFmtId="49" fontId="7" fillId="0" borderId="1" xfId="5" quotePrefix="1" applyNumberFormat="1" applyFont="1" applyBorder="1" applyAlignment="1">
      <alignment horizontal="center" vertical="center" wrapText="1"/>
    </xf>
    <xf numFmtId="49" fontId="8" fillId="0" borderId="1" xfId="5" quotePrefix="1" applyNumberFormat="1" applyFont="1" applyBorder="1" applyAlignment="1">
      <alignment horizontal="center" vertical="center" wrapText="1"/>
    </xf>
    <xf numFmtId="49" fontId="4" fillId="0" borderId="0" xfId="58" applyNumberFormat="1" applyFont="1" applyAlignment="1">
      <alignment horizontal="center" vertical="center"/>
    </xf>
    <xf numFmtId="0" fontId="4" fillId="0" borderId="0" xfId="4" applyFont="1" applyFill="1" applyAlignment="1">
      <alignment horizontal="center" vertical="top"/>
      <protection locked="0"/>
    </xf>
    <xf numFmtId="180" fontId="5" fillId="0" borderId="0" xfId="4" applyNumberFormat="1" applyFont="1" applyFill="1" applyAlignment="1">
      <alignment horizontal="center" vertical="top"/>
      <protection locked="0"/>
    </xf>
    <xf numFmtId="0" fontId="32" fillId="2" borderId="0" xfId="0" applyFont="1" applyFill="1" applyAlignment="1">
      <alignment horizontal="center" vertical="center"/>
    </xf>
    <xf numFmtId="0" fontId="4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horizontal="center" vertical="center"/>
    </xf>
    <xf numFmtId="0" fontId="0" fillId="0" borderId="0" xfId="0" applyAlignment="1">
      <alignment vertical="center"/>
    </xf>
    <xf numFmtId="49" fontId="7" fillId="0" borderId="1" xfId="5" applyNumberFormat="1" applyFont="1" applyBorder="1" applyAlignment="1">
      <alignment horizontal="center" vertical="center" wrapText="1"/>
    </xf>
    <xf numFmtId="0" fontId="4" fillId="0" borderId="0" xfId="4" applyFont="1" applyFill="1" applyAlignment="1">
      <alignment horizontal="center" vertical="center" wrapText="1"/>
      <protection locked="0"/>
    </xf>
    <xf numFmtId="0" fontId="5" fillId="0" borderId="0" xfId="4" applyFont="1" applyFill="1" applyAlignment="1">
      <alignment horizontal="center" vertical="center"/>
      <protection locked="0"/>
    </xf>
    <xf numFmtId="0" fontId="5" fillId="0" borderId="0" xfId="4" applyFont="1" applyFill="1" applyAlignment="1">
      <alignment horizontal="center" vertical="top"/>
      <protection locked="0"/>
    </xf>
    <xf numFmtId="0" fontId="2" fillId="0" borderId="2" xfId="4" applyFont="1" applyFill="1" applyBorder="1" applyAlignment="1">
      <alignment horizontal="center" vertical="center"/>
      <protection locked="0"/>
    </xf>
    <xf numFmtId="0" fontId="2" fillId="0" borderId="3" xfId="4" applyFont="1" applyFill="1" applyBorder="1" applyAlignment="1">
      <alignment horizontal="center" vertical="center"/>
      <protection locked="0"/>
    </xf>
    <xf numFmtId="0" fontId="4" fillId="0" borderId="0" xfId="51" applyNumberFormat="1" applyFont="1" applyFill="1" applyBorder="1" applyAlignment="1">
      <alignment horizontal="center" vertical="center"/>
    </xf>
    <xf numFmtId="0" fontId="5" fillId="0" borderId="0" xfId="51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 applyProtection="1">
      <alignment horizontal="center" vertical="top"/>
      <protection locked="0"/>
    </xf>
    <xf numFmtId="0" fontId="5" fillId="0" borderId="0" xfId="4" applyNumberFormat="1" applyFont="1" applyFill="1" applyBorder="1" applyAlignment="1" applyProtection="1">
      <alignment horizontal="center" vertical="top"/>
      <protection locked="0"/>
    </xf>
    <xf numFmtId="180" fontId="5" fillId="0" borderId="0" xfId="4" applyNumberFormat="1" applyFont="1" applyFill="1" applyBorder="1" applyAlignment="1" applyProtection="1">
      <alignment horizontal="center" vertical="top"/>
      <protection locked="0"/>
    </xf>
  </cellXfs>
  <cellStyles count="78">
    <cellStyle name="_ET_STYLE_NoName_00_" xfId="8"/>
    <cellStyle name="_ET_STYLE_NoName_00__2016年人代会报告附表20160104" xfId="20"/>
    <cellStyle name="_ET_STYLE_NoName_00__国库1月5日调整表" xfId="22"/>
    <cellStyle name="20% - 着色 1" xfId="17"/>
    <cellStyle name="20% - 着色 2" xfId="18"/>
    <cellStyle name="20% - 着色 3" xfId="19"/>
    <cellStyle name="20% - 着色 4" xfId="23"/>
    <cellStyle name="20% - 着色 5" xfId="10"/>
    <cellStyle name="20% - 着色 6" xfId="25"/>
    <cellStyle name="40% - 着色 1" xfId="26"/>
    <cellStyle name="40% - 着色 2" xfId="27"/>
    <cellStyle name="40% - 着色 3" xfId="7"/>
    <cellStyle name="40% - 着色 4" xfId="11"/>
    <cellStyle name="40% - 着色 5" xfId="12"/>
    <cellStyle name="40% - 着色 6" xfId="28"/>
    <cellStyle name="60% - 着色 1" xfId="15"/>
    <cellStyle name="60% - 着色 2" xfId="3"/>
    <cellStyle name="60% - 着色 3" xfId="30"/>
    <cellStyle name="60% - 着色 4" xfId="32"/>
    <cellStyle name="60% - 着色 5" xfId="34"/>
    <cellStyle name="60% - 着色 6" xfId="35"/>
    <cellStyle name="no dec" xfId="36"/>
    <cellStyle name="Normal_APR" xfId="37"/>
    <cellStyle name="百分比 2" xfId="38"/>
    <cellStyle name="表标题" xfId="39"/>
    <cellStyle name="差_发老吕2016基本支出测算11.28" xfId="21"/>
    <cellStyle name="差_全国各省民生政策标准10.7(lp稿)(1)" xfId="40"/>
    <cellStyle name="常规" xfId="0" builtinId="0"/>
    <cellStyle name="常规 10" xfId="41"/>
    <cellStyle name="常规 11" xfId="42"/>
    <cellStyle name="常规 12" xfId="43"/>
    <cellStyle name="常规 13" xfId="44"/>
    <cellStyle name="常规 14" xfId="45"/>
    <cellStyle name="常规 19" xfId="46"/>
    <cellStyle name="常规 2" xfId="47"/>
    <cellStyle name="常规 2 2" xfId="48"/>
    <cellStyle name="常规 20" xfId="49"/>
    <cellStyle name="常规 21" xfId="50"/>
    <cellStyle name="常规 3" xfId="51"/>
    <cellStyle name="常规 39" xfId="2"/>
    <cellStyle name="常规 4" xfId="52"/>
    <cellStyle name="常规 40" xfId="53"/>
    <cellStyle name="常规 41" xfId="54"/>
    <cellStyle name="常规 43" xfId="14"/>
    <cellStyle name="常规 44" xfId="1"/>
    <cellStyle name="常规 45" xfId="29"/>
    <cellStyle name="常规 46" xfId="31"/>
    <cellStyle name="常规 47" xfId="33"/>
    <cellStyle name="常规 5" xfId="55"/>
    <cellStyle name="常规 6" xfId="6"/>
    <cellStyle name="常规 8" xfId="56"/>
    <cellStyle name="常规_2009年预算" xfId="57"/>
    <cellStyle name="常规_2013.1.人代会报告附表" xfId="58"/>
    <cellStyle name="常规_二00七年人代会材料（人代会用表）5006" xfId="16"/>
    <cellStyle name="常规_附表1-17" xfId="59"/>
    <cellStyle name="常规_附表1-17_1" xfId="60"/>
    <cellStyle name="常规_附表1-18" xfId="61"/>
    <cellStyle name="常规_附表1-18_1" xfId="62"/>
    <cellStyle name="常规_功能分类1212zhangl" xfId="4"/>
    <cellStyle name="常规_目录" xfId="63"/>
    <cellStyle name="常规_人代会报告附表（定）曹铂0103" xfId="64"/>
    <cellStyle name="常规_县级财政预算表格" xfId="77"/>
    <cellStyle name="普通_97-917" xfId="65"/>
    <cellStyle name="千分位[0]_BT (2)" xfId="67"/>
    <cellStyle name="千分位_97-917" xfId="68"/>
    <cellStyle name="千位[0]_1" xfId="69"/>
    <cellStyle name="千位_1" xfId="70"/>
    <cellStyle name="千位分隔" xfId="5" builtinId="3"/>
    <cellStyle name="数字" xfId="71"/>
    <cellStyle name="未定义" xfId="72"/>
    <cellStyle name="小数" xfId="73"/>
    <cellStyle name="样式 1" xfId="74"/>
    <cellStyle name="着色 1" xfId="9"/>
    <cellStyle name="着色 2" xfId="24"/>
    <cellStyle name="着色 3" xfId="75"/>
    <cellStyle name="着色 4" xfId="66"/>
    <cellStyle name="着色 5" xfId="13"/>
    <cellStyle name="着色 6" xfId="7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1"/>
  <sheetViews>
    <sheetView topLeftCell="A13" workbookViewId="0">
      <selection activeCell="A5" sqref="A5"/>
    </sheetView>
  </sheetViews>
  <sheetFormatPr defaultColWidth="9" defaultRowHeight="13.5"/>
  <cols>
    <col min="1" max="1" width="83" customWidth="1"/>
  </cols>
  <sheetData>
    <row r="3" spans="1:1" ht="20.25">
      <c r="A3" s="250" t="s">
        <v>0</v>
      </c>
    </row>
    <row r="4" spans="1:1" ht="23.1" customHeight="1">
      <c r="A4" s="251" t="s">
        <v>1</v>
      </c>
    </row>
    <row r="5" spans="1:1" ht="23.1" customHeight="1">
      <c r="A5" s="251" t="s">
        <v>2</v>
      </c>
    </row>
    <row r="6" spans="1:1" ht="23.1" customHeight="1">
      <c r="A6" s="251" t="s">
        <v>3</v>
      </c>
    </row>
    <row r="7" spans="1:1" ht="23.1" customHeight="1">
      <c r="A7" s="251" t="s">
        <v>4</v>
      </c>
    </row>
    <row r="8" spans="1:1" ht="23.1" customHeight="1">
      <c r="A8" s="251" t="s">
        <v>5</v>
      </c>
    </row>
    <row r="9" spans="1:1" ht="23.1" customHeight="1">
      <c r="A9" s="251" t="s">
        <v>6</v>
      </c>
    </row>
    <row r="10" spans="1:1" ht="23.1" customHeight="1">
      <c r="A10" s="251" t="s">
        <v>7</v>
      </c>
    </row>
    <row r="11" spans="1:1" ht="23.1" customHeight="1">
      <c r="A11" s="251" t="s">
        <v>8</v>
      </c>
    </row>
    <row r="12" spans="1:1" ht="23.1" customHeight="1">
      <c r="A12" s="251" t="s">
        <v>9</v>
      </c>
    </row>
    <row r="13" spans="1:1" ht="23.1" customHeight="1">
      <c r="A13" s="251" t="s">
        <v>10</v>
      </c>
    </row>
    <row r="14" spans="1:1" ht="23.1" customHeight="1">
      <c r="A14" s="251" t="s">
        <v>11</v>
      </c>
    </row>
    <row r="15" spans="1:1" ht="23.1" customHeight="1">
      <c r="A15" s="251" t="s">
        <v>12</v>
      </c>
    </row>
    <row r="16" spans="1:1" ht="23.1" customHeight="1">
      <c r="A16" s="251" t="s">
        <v>13</v>
      </c>
    </row>
    <row r="17" spans="1:1" ht="23.1" customHeight="1">
      <c r="A17" s="251" t="s">
        <v>14</v>
      </c>
    </row>
    <row r="18" spans="1:1" ht="23.1" customHeight="1">
      <c r="A18" s="251" t="s">
        <v>15</v>
      </c>
    </row>
    <row r="19" spans="1:1" ht="23.1" customHeight="1">
      <c r="A19" s="251" t="s">
        <v>16</v>
      </c>
    </row>
    <row r="20" spans="1:1" ht="23.1" customHeight="1">
      <c r="A20" s="251" t="s">
        <v>17</v>
      </c>
    </row>
    <row r="21" spans="1:1" ht="23.1" customHeight="1">
      <c r="A21" s="251" t="s">
        <v>18</v>
      </c>
    </row>
  </sheetData>
  <phoneticPr fontId="5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168"/>
  <sheetViews>
    <sheetView topLeftCell="A22" workbookViewId="0">
      <selection activeCell="C20" sqref="C20"/>
    </sheetView>
  </sheetViews>
  <sheetFormatPr defaultColWidth="7" defaultRowHeight="15"/>
  <cols>
    <col min="1" max="1" width="12.625" style="59" customWidth="1"/>
    <col min="2" max="2" width="54.375" style="60" customWidth="1"/>
    <col min="3" max="3" width="13" style="84" customWidth="1"/>
    <col min="4" max="4" width="10.375" style="60" hidden="1" customWidth="1"/>
    <col min="5" max="5" width="9.625" style="58" hidden="1" customWidth="1"/>
    <col min="6" max="6" width="8.125" style="58" hidden="1" customWidth="1"/>
    <col min="7" max="7" width="9.625" style="61" hidden="1" customWidth="1"/>
    <col min="8" max="8" width="17.5" style="61" hidden="1" customWidth="1"/>
    <col min="9" max="9" width="12.5" style="62" hidden="1" customWidth="1"/>
    <col min="10" max="10" width="7" style="63" hidden="1" customWidth="1"/>
    <col min="11" max="12" width="7" style="58" hidden="1" customWidth="1"/>
    <col min="13" max="13" width="13.875" style="58" hidden="1" customWidth="1"/>
    <col min="14" max="14" width="7.875" style="58" hidden="1" customWidth="1"/>
    <col min="15" max="15" width="9.5" style="58" hidden="1" customWidth="1"/>
    <col min="16" max="16" width="6.875" style="58" hidden="1" customWidth="1"/>
    <col min="17" max="17" width="9" style="58" hidden="1" customWidth="1"/>
    <col min="18" max="18" width="5.875" style="58" hidden="1" customWidth="1"/>
    <col min="19" max="19" width="5.25" style="58" hidden="1" customWidth="1"/>
    <col min="20" max="20" width="6.5" style="58" hidden="1" customWidth="1"/>
    <col min="21" max="22" width="7" style="58" hidden="1" customWidth="1"/>
    <col min="23" max="23" width="10.625" style="58" hidden="1" customWidth="1"/>
    <col min="24" max="24" width="10.5" style="58" hidden="1" customWidth="1"/>
    <col min="25" max="25" width="7" style="58" hidden="1" customWidth="1"/>
    <col min="26" max="16384" width="7" style="58"/>
  </cols>
  <sheetData>
    <row r="1" spans="1:17" ht="20.25" customHeight="1">
      <c r="A1" s="64"/>
    </row>
    <row r="2" spans="1:17" ht="23.25">
      <c r="A2" s="255" t="s">
        <v>621</v>
      </c>
      <c r="B2" s="264"/>
      <c r="C2" s="256"/>
      <c r="G2" s="58"/>
      <c r="H2" s="58"/>
      <c r="I2" s="58"/>
    </row>
    <row r="3" spans="1:17" s="60" customFormat="1">
      <c r="A3" s="59"/>
      <c r="C3" s="146" t="s">
        <v>76</v>
      </c>
      <c r="E3" s="60">
        <v>12.11</v>
      </c>
      <c r="G3" s="60">
        <v>12.22</v>
      </c>
      <c r="J3" s="84"/>
      <c r="M3" s="60">
        <v>1.2</v>
      </c>
    </row>
    <row r="4" spans="1:17" s="145" customFormat="1" ht="24.95" customHeight="1">
      <c r="A4" s="147" t="s">
        <v>466</v>
      </c>
      <c r="B4" s="148" t="s">
        <v>467</v>
      </c>
      <c r="C4" s="148" t="s">
        <v>148</v>
      </c>
      <c r="G4" s="149" t="s">
        <v>466</v>
      </c>
      <c r="H4" s="149" t="s">
        <v>622</v>
      </c>
      <c r="I4" s="149" t="s">
        <v>138</v>
      </c>
      <c r="J4" s="165"/>
      <c r="M4" s="149" t="s">
        <v>466</v>
      </c>
      <c r="N4" s="166" t="s">
        <v>622</v>
      </c>
      <c r="O4" s="149" t="s">
        <v>138</v>
      </c>
    </row>
    <row r="5" spans="1:17" ht="24.95" customHeight="1">
      <c r="A5" s="150">
        <v>207</v>
      </c>
      <c r="B5" s="151" t="s">
        <v>253</v>
      </c>
      <c r="C5" s="152">
        <f>C8+C6</f>
        <v>2</v>
      </c>
      <c r="Q5" s="73"/>
    </row>
    <row r="6" spans="1:17" ht="24.95" customHeight="1">
      <c r="A6" s="150">
        <v>20707</v>
      </c>
      <c r="B6" s="151" t="s">
        <v>573</v>
      </c>
      <c r="C6" s="153">
        <f>SUM(C7)</f>
        <v>2</v>
      </c>
    </row>
    <row r="7" spans="1:17" ht="24.95" customHeight="1">
      <c r="A7" s="150">
        <v>2070799</v>
      </c>
      <c r="B7" s="151" t="s">
        <v>574</v>
      </c>
      <c r="C7" s="153">
        <v>2</v>
      </c>
    </row>
    <row r="8" spans="1:17" ht="24.95" customHeight="1">
      <c r="A8" s="150">
        <v>20709</v>
      </c>
      <c r="B8" s="154" t="s">
        <v>575</v>
      </c>
      <c r="C8" s="155"/>
    </row>
    <row r="9" spans="1:17" ht="24.95" customHeight="1">
      <c r="A9" s="150">
        <v>2070903</v>
      </c>
      <c r="B9" s="154" t="s">
        <v>576</v>
      </c>
      <c r="C9" s="155"/>
    </row>
    <row r="10" spans="1:17" ht="24.95" customHeight="1">
      <c r="A10" s="150">
        <v>208</v>
      </c>
      <c r="B10" s="151" t="s">
        <v>269</v>
      </c>
      <c r="C10" s="156">
        <f>C11</f>
        <v>1</v>
      </c>
    </row>
    <row r="11" spans="1:17" ht="24.95" customHeight="1">
      <c r="A11" s="150">
        <v>20822</v>
      </c>
      <c r="B11" s="157" t="s">
        <v>577</v>
      </c>
      <c r="C11" s="155">
        <f>SUM(C12:C12)</f>
        <v>1</v>
      </c>
    </row>
    <row r="12" spans="1:17" ht="24.95" customHeight="1">
      <c r="A12" s="150">
        <v>2082201</v>
      </c>
      <c r="B12" s="157" t="s">
        <v>578</v>
      </c>
      <c r="C12" s="155">
        <v>1</v>
      </c>
    </row>
    <row r="13" spans="1:17" ht="24.95" customHeight="1">
      <c r="A13" s="150">
        <v>212</v>
      </c>
      <c r="B13" s="151" t="s">
        <v>106</v>
      </c>
      <c r="C13" s="156">
        <f>C14+C23+C26+C27+C31+C33</f>
        <v>151002</v>
      </c>
    </row>
    <row r="14" spans="1:17" ht="24.95" customHeight="1">
      <c r="A14" s="150">
        <v>21208</v>
      </c>
      <c r="B14" s="151" t="s">
        <v>579</v>
      </c>
      <c r="C14" s="155">
        <f>SUM(C15:C22)</f>
        <v>143334</v>
      </c>
    </row>
    <row r="15" spans="1:17" ht="24.95" customHeight="1">
      <c r="A15" s="150">
        <v>2120801</v>
      </c>
      <c r="B15" s="158" t="s">
        <v>580</v>
      </c>
      <c r="C15" s="159">
        <f>87+37215-12126</f>
        <v>25176</v>
      </c>
    </row>
    <row r="16" spans="1:17" ht="24.95" customHeight="1">
      <c r="A16" s="150">
        <v>2120802</v>
      </c>
      <c r="B16" s="158" t="s">
        <v>581</v>
      </c>
      <c r="C16" s="159">
        <v>109845</v>
      </c>
    </row>
    <row r="17" spans="1:3" ht="24.95" customHeight="1">
      <c r="A17" s="150">
        <v>2120803</v>
      </c>
      <c r="B17" s="158" t="s">
        <v>582</v>
      </c>
      <c r="C17" s="159">
        <v>646</v>
      </c>
    </row>
    <row r="18" spans="1:3" ht="24.95" customHeight="1">
      <c r="A18" s="150">
        <v>2120804</v>
      </c>
      <c r="B18" s="158" t="s">
        <v>583</v>
      </c>
      <c r="C18" s="159">
        <v>1100</v>
      </c>
    </row>
    <row r="19" spans="1:3" ht="24.95" customHeight="1">
      <c r="A19" s="150">
        <v>2120805</v>
      </c>
      <c r="B19" s="158" t="s">
        <v>584</v>
      </c>
      <c r="C19" s="159">
        <f>12695-9239</f>
        <v>3456</v>
      </c>
    </row>
    <row r="20" spans="1:3" ht="24.95" customHeight="1">
      <c r="A20" s="150">
        <v>2120806</v>
      </c>
      <c r="B20" s="158" t="s">
        <v>585</v>
      </c>
      <c r="C20" s="159">
        <v>300</v>
      </c>
    </row>
    <row r="21" spans="1:3" ht="24.95" customHeight="1">
      <c r="A21" s="150">
        <v>2120810</v>
      </c>
      <c r="B21" s="158" t="s">
        <v>586</v>
      </c>
      <c r="C21" s="159">
        <v>2811</v>
      </c>
    </row>
    <row r="22" spans="1:3" ht="24.95" customHeight="1">
      <c r="A22" s="150">
        <v>2120811</v>
      </c>
      <c r="B22" s="158" t="s">
        <v>587</v>
      </c>
      <c r="C22" s="155"/>
    </row>
    <row r="23" spans="1:3" ht="24.95" customHeight="1">
      <c r="A23" s="150">
        <v>21210</v>
      </c>
      <c r="B23" s="151" t="s">
        <v>588</v>
      </c>
      <c r="C23" s="155">
        <f>SUM(C24:C25)</f>
        <v>2080</v>
      </c>
    </row>
    <row r="24" spans="1:3" ht="24.95" customHeight="1">
      <c r="A24" s="150">
        <v>2121001</v>
      </c>
      <c r="B24" s="158" t="s">
        <v>580</v>
      </c>
      <c r="C24" s="159">
        <f>80+2000</f>
        <v>2080</v>
      </c>
    </row>
    <row r="25" spans="1:3" ht="24.95" customHeight="1">
      <c r="A25" s="150">
        <v>2121002</v>
      </c>
      <c r="B25" s="158" t="s">
        <v>581</v>
      </c>
      <c r="C25" s="155"/>
    </row>
    <row r="26" spans="1:3" ht="24.95" customHeight="1">
      <c r="A26" s="150">
        <v>21211</v>
      </c>
      <c r="B26" s="151" t="s">
        <v>589</v>
      </c>
      <c r="C26" s="155">
        <v>1802</v>
      </c>
    </row>
    <row r="27" spans="1:3" ht="24.95" customHeight="1">
      <c r="A27" s="150">
        <v>21213</v>
      </c>
      <c r="B27" s="151" t="s">
        <v>590</v>
      </c>
      <c r="C27" s="155">
        <f>SUM(C28:C30)</f>
        <v>3486</v>
      </c>
    </row>
    <row r="28" spans="1:3" ht="24.95" customHeight="1">
      <c r="A28" s="150">
        <v>2121301</v>
      </c>
      <c r="B28" s="158" t="s">
        <v>591</v>
      </c>
      <c r="C28" s="155">
        <v>1486</v>
      </c>
    </row>
    <row r="29" spans="1:3" ht="24.95" customHeight="1">
      <c r="A29" s="150">
        <v>2121302</v>
      </c>
      <c r="B29" s="158" t="s">
        <v>592</v>
      </c>
      <c r="C29" s="155">
        <v>1000</v>
      </c>
    </row>
    <row r="30" spans="1:3" ht="24.95" customHeight="1">
      <c r="A30" s="150">
        <v>2121399</v>
      </c>
      <c r="B30" s="158" t="s">
        <v>593</v>
      </c>
      <c r="C30" s="155">
        <v>1000</v>
      </c>
    </row>
    <row r="31" spans="1:3" ht="24.95" customHeight="1">
      <c r="A31" s="150">
        <v>21214</v>
      </c>
      <c r="B31" s="158" t="s">
        <v>594</v>
      </c>
      <c r="C31" s="155">
        <v>300</v>
      </c>
    </row>
    <row r="32" spans="1:3" ht="24.95" customHeight="1">
      <c r="A32" s="150">
        <v>2121499</v>
      </c>
      <c r="B32" s="158" t="s">
        <v>595</v>
      </c>
      <c r="C32" s="155">
        <v>300</v>
      </c>
    </row>
    <row r="33" spans="1:3" ht="24.95" customHeight="1">
      <c r="A33" s="150">
        <v>21215</v>
      </c>
      <c r="B33" s="158" t="s">
        <v>596</v>
      </c>
      <c r="C33" s="155"/>
    </row>
    <row r="34" spans="1:3" ht="24.95" customHeight="1">
      <c r="A34" s="150">
        <v>2120501</v>
      </c>
      <c r="B34" s="158" t="s">
        <v>597</v>
      </c>
      <c r="C34" s="155"/>
    </row>
    <row r="35" spans="1:3" ht="24.95" customHeight="1">
      <c r="A35" s="150">
        <v>299</v>
      </c>
      <c r="B35" s="157" t="s">
        <v>131</v>
      </c>
      <c r="C35" s="156">
        <f>C36+C38</f>
        <v>24352</v>
      </c>
    </row>
    <row r="36" spans="1:3" ht="24.95" customHeight="1">
      <c r="A36" s="150">
        <v>22904</v>
      </c>
      <c r="B36" s="157" t="s">
        <v>598</v>
      </c>
      <c r="C36" s="155">
        <f>SUM(C37)</f>
        <v>23450</v>
      </c>
    </row>
    <row r="37" spans="1:3" ht="24.95" customHeight="1">
      <c r="A37" s="150">
        <v>2290402</v>
      </c>
      <c r="B37" s="157" t="s">
        <v>599</v>
      </c>
      <c r="C37" s="159">
        <v>23450</v>
      </c>
    </row>
    <row r="38" spans="1:3" ht="24.95" customHeight="1">
      <c r="A38" s="150">
        <v>22960</v>
      </c>
      <c r="B38" s="158" t="s">
        <v>600</v>
      </c>
      <c r="C38" s="155">
        <f>SUM(C39:C41)</f>
        <v>902</v>
      </c>
    </row>
    <row r="39" spans="1:3" ht="24.95" customHeight="1">
      <c r="A39" s="150">
        <v>2296002</v>
      </c>
      <c r="B39" s="158" t="s">
        <v>601</v>
      </c>
      <c r="C39" s="155">
        <v>902</v>
      </c>
    </row>
    <row r="40" spans="1:3" ht="24.95" customHeight="1">
      <c r="A40" s="150">
        <v>2296003</v>
      </c>
      <c r="B40" s="158" t="s">
        <v>602</v>
      </c>
      <c r="C40" s="155"/>
    </row>
    <row r="41" spans="1:3" ht="24.95" customHeight="1">
      <c r="A41" s="150">
        <v>2296004</v>
      </c>
      <c r="B41" s="158" t="s">
        <v>603</v>
      </c>
      <c r="C41" s="155"/>
    </row>
    <row r="42" spans="1:3" ht="24.95" customHeight="1">
      <c r="A42" s="150">
        <v>2296006</v>
      </c>
      <c r="B42" s="158" t="s">
        <v>604</v>
      </c>
      <c r="C42" s="155"/>
    </row>
    <row r="43" spans="1:3" ht="24.95" customHeight="1">
      <c r="A43" s="150">
        <v>2296011</v>
      </c>
      <c r="B43" s="158" t="s">
        <v>605</v>
      </c>
      <c r="C43" s="155"/>
    </row>
    <row r="44" spans="1:3" ht="24.95" customHeight="1">
      <c r="A44" s="150">
        <v>2296099</v>
      </c>
      <c r="B44" s="158" t="s">
        <v>606</v>
      </c>
      <c r="C44" s="155"/>
    </row>
    <row r="45" spans="1:3" ht="24.95" customHeight="1">
      <c r="A45" s="150">
        <v>232</v>
      </c>
      <c r="B45" s="157" t="s">
        <v>128</v>
      </c>
      <c r="C45" s="156">
        <f>SUM(C46:C48)</f>
        <v>11762</v>
      </c>
    </row>
    <row r="46" spans="1:3" ht="24.95" customHeight="1">
      <c r="A46" s="150">
        <v>2320411</v>
      </c>
      <c r="B46" s="157" t="s">
        <v>607</v>
      </c>
      <c r="C46" s="159">
        <v>10674</v>
      </c>
    </row>
    <row r="47" spans="1:3" ht="24.95" customHeight="1">
      <c r="A47" s="150">
        <v>2320431</v>
      </c>
      <c r="B47" s="157" t="s">
        <v>608</v>
      </c>
      <c r="C47" s="159">
        <v>884</v>
      </c>
    </row>
    <row r="48" spans="1:3" ht="24.95" customHeight="1">
      <c r="A48" s="150">
        <v>2320499</v>
      </c>
      <c r="B48" s="160" t="s">
        <v>609</v>
      </c>
      <c r="C48" s="159">
        <v>204</v>
      </c>
    </row>
    <row r="49" spans="1:3" ht="24.95" customHeight="1">
      <c r="A49" s="150">
        <v>233</v>
      </c>
      <c r="B49" s="157" t="s">
        <v>462</v>
      </c>
      <c r="C49" s="156">
        <f>SUM(C50:C51)</f>
        <v>60</v>
      </c>
    </row>
    <row r="50" spans="1:3" ht="24.95" customHeight="1">
      <c r="A50" s="150">
        <v>2330411</v>
      </c>
      <c r="B50" s="157" t="s">
        <v>610</v>
      </c>
      <c r="C50" s="155">
        <v>60</v>
      </c>
    </row>
    <row r="51" spans="1:3" ht="24.95" customHeight="1">
      <c r="A51" s="150">
        <v>2330431</v>
      </c>
      <c r="B51" s="157" t="s">
        <v>611</v>
      </c>
      <c r="C51" s="155"/>
    </row>
    <row r="52" spans="1:3" ht="24.95" customHeight="1">
      <c r="A52" s="150"/>
      <c r="B52" s="161" t="s">
        <v>612</v>
      </c>
      <c r="C52" s="156">
        <f>C5+C10+C13+C35+C45+C49</f>
        <v>187179</v>
      </c>
    </row>
    <row r="53" spans="1:3" ht="24.95" customHeight="1">
      <c r="A53" s="150">
        <v>230</v>
      </c>
      <c r="B53" s="162" t="s">
        <v>613</v>
      </c>
      <c r="C53" s="155">
        <f>C54+C57+C58+C59</f>
        <v>68181</v>
      </c>
    </row>
    <row r="54" spans="1:3" ht="24.95" customHeight="1">
      <c r="A54" s="150">
        <v>23004</v>
      </c>
      <c r="B54" s="163" t="s">
        <v>614</v>
      </c>
      <c r="C54" s="155">
        <f>SUM(C55:C56)</f>
        <v>21365</v>
      </c>
    </row>
    <row r="55" spans="1:3" ht="24.95" customHeight="1">
      <c r="A55" s="150"/>
      <c r="B55" s="163" t="s">
        <v>615</v>
      </c>
      <c r="C55" s="155">
        <v>21365</v>
      </c>
    </row>
    <row r="56" spans="1:3" ht="24.95" customHeight="1">
      <c r="A56" s="150">
        <v>23006</v>
      </c>
      <c r="B56" s="163" t="s">
        <v>616</v>
      </c>
      <c r="C56" s="155"/>
    </row>
    <row r="57" spans="1:3" ht="24.95" customHeight="1">
      <c r="A57" s="150">
        <v>23008</v>
      </c>
      <c r="B57" s="163" t="s">
        <v>617</v>
      </c>
      <c r="C57" s="155">
        <v>16000</v>
      </c>
    </row>
    <row r="58" spans="1:3" ht="24.95" customHeight="1">
      <c r="A58" s="150">
        <v>23009</v>
      </c>
      <c r="B58" s="163" t="s">
        <v>618</v>
      </c>
      <c r="C58" s="155"/>
    </row>
    <row r="59" spans="1:3" ht="24.95" customHeight="1">
      <c r="A59" s="150">
        <v>231</v>
      </c>
      <c r="B59" s="164" t="s">
        <v>619</v>
      </c>
      <c r="C59" s="163">
        <v>30816</v>
      </c>
    </row>
    <row r="60" spans="1:3" ht="24.95" customHeight="1">
      <c r="A60" s="150"/>
      <c r="B60" s="161" t="s">
        <v>620</v>
      </c>
      <c r="C60" s="156">
        <f>C52+C53</f>
        <v>255360</v>
      </c>
    </row>
    <row r="61" spans="1:3" ht="24.95" customHeight="1"/>
    <row r="62" spans="1:3" ht="24.95" customHeight="1"/>
    <row r="63" spans="1:3" ht="24.95" customHeight="1"/>
    <row r="64" spans="1:3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</sheetData>
  <mergeCells count="1">
    <mergeCell ref="A2:C2"/>
  </mergeCells>
  <phoneticPr fontId="54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A4" workbookViewId="0">
      <selection activeCell="AA17" sqref="AA17"/>
    </sheetView>
  </sheetViews>
  <sheetFormatPr defaultColWidth="7" defaultRowHeight="15"/>
  <cols>
    <col min="1" max="2" width="37" style="59" customWidth="1"/>
    <col min="3" max="3" width="10.375" style="60" hidden="1" customWidth="1"/>
    <col min="4" max="4" width="9.625" style="58" hidden="1" customWidth="1"/>
    <col min="5" max="5" width="8.125" style="58" hidden="1" customWidth="1"/>
    <col min="6" max="6" width="9.625" style="61" hidden="1" customWidth="1"/>
    <col min="7" max="7" width="17.5" style="61" hidden="1" customWidth="1"/>
    <col min="8" max="8" width="12.5" style="62" hidden="1" customWidth="1"/>
    <col min="9" max="9" width="7" style="63" hidden="1" customWidth="1"/>
    <col min="10" max="11" width="7" style="58" hidden="1" customWidth="1"/>
    <col min="12" max="12" width="13.875" style="58" hidden="1" customWidth="1"/>
    <col min="13" max="13" width="7.875" style="58" hidden="1" customWidth="1"/>
    <col min="14" max="14" width="9.5" style="58" hidden="1" customWidth="1"/>
    <col min="15" max="15" width="6.875" style="58" hidden="1" customWidth="1"/>
    <col min="16" max="16" width="9" style="58" hidden="1" customWidth="1"/>
    <col min="17" max="17" width="5.875" style="58" hidden="1" customWidth="1"/>
    <col min="18" max="18" width="5.25" style="58" hidden="1" customWidth="1"/>
    <col min="19" max="19" width="6.5" style="58" hidden="1" customWidth="1"/>
    <col min="20" max="21" width="7" style="58" hidden="1" customWidth="1"/>
    <col min="22" max="22" width="10.625" style="58" hidden="1" customWidth="1"/>
    <col min="23" max="23" width="10.5" style="58" hidden="1" customWidth="1"/>
    <col min="24" max="24" width="7" style="58" hidden="1" customWidth="1"/>
    <col min="25" max="16384" width="7" style="58"/>
  </cols>
  <sheetData>
    <row r="1" spans="1:24" ht="21.75" customHeight="1">
      <c r="A1" s="64" t="s">
        <v>623</v>
      </c>
      <c r="B1" s="64"/>
    </row>
    <row r="2" spans="1:24" ht="51.75" customHeight="1">
      <c r="A2" s="262" t="s">
        <v>624</v>
      </c>
      <c r="B2" s="263"/>
      <c r="F2" s="58"/>
      <c r="G2" s="58"/>
      <c r="H2" s="58"/>
    </row>
    <row r="3" spans="1:24">
      <c r="B3" s="46" t="s">
        <v>515</v>
      </c>
      <c r="D3" s="58">
        <v>12.11</v>
      </c>
      <c r="F3" s="58">
        <v>12.22</v>
      </c>
      <c r="G3" s="58"/>
      <c r="H3" s="58"/>
      <c r="L3" s="58">
        <v>1.2</v>
      </c>
    </row>
    <row r="4" spans="1:24" s="57" customFormat="1" ht="39.75" customHeight="1">
      <c r="A4" s="65" t="s">
        <v>516</v>
      </c>
      <c r="B4" s="65" t="s">
        <v>148</v>
      </c>
      <c r="C4" s="66"/>
      <c r="F4" s="67" t="s">
        <v>519</v>
      </c>
      <c r="G4" s="67" t="s">
        <v>520</v>
      </c>
      <c r="H4" s="67" t="s">
        <v>521</v>
      </c>
      <c r="I4" s="76"/>
      <c r="L4" s="67" t="s">
        <v>519</v>
      </c>
      <c r="M4" s="77" t="s">
        <v>520</v>
      </c>
      <c r="N4" s="67" t="s">
        <v>521</v>
      </c>
    </row>
    <row r="5" spans="1:24" ht="39.75" customHeight="1">
      <c r="A5" s="136" t="s">
        <v>522</v>
      </c>
      <c r="B5" s="137">
        <v>8554</v>
      </c>
      <c r="C5" s="70">
        <v>105429</v>
      </c>
      <c r="D5" s="71">
        <v>595734.14</v>
      </c>
      <c r="E5" s="58">
        <f>104401+13602</f>
        <v>118003</v>
      </c>
      <c r="F5" s="61" t="s">
        <v>82</v>
      </c>
      <c r="G5" s="61" t="s">
        <v>523</v>
      </c>
      <c r="H5" s="62">
        <v>596221.15</v>
      </c>
      <c r="I5" s="63" t="e">
        <f>F5-A5</f>
        <v>#VALUE!</v>
      </c>
      <c r="J5" s="73" t="e">
        <f>H5-#REF!</f>
        <v>#REF!</v>
      </c>
      <c r="K5" s="73">
        <v>75943</v>
      </c>
      <c r="L5" s="61" t="s">
        <v>82</v>
      </c>
      <c r="M5" s="61" t="s">
        <v>523</v>
      </c>
      <c r="N5" s="62">
        <v>643048.94999999995</v>
      </c>
      <c r="O5" s="63" t="e">
        <f>L5-A5</f>
        <v>#VALUE!</v>
      </c>
      <c r="P5" s="73" t="e">
        <f>N5-#REF!</f>
        <v>#REF!</v>
      </c>
      <c r="R5" s="58">
        <v>717759</v>
      </c>
      <c r="T5" s="79" t="s">
        <v>82</v>
      </c>
      <c r="U5" s="79" t="s">
        <v>523</v>
      </c>
      <c r="V5" s="80">
        <v>659380.53</v>
      </c>
      <c r="W5" s="58" t="e">
        <f>#REF!-V5</f>
        <v>#REF!</v>
      </c>
      <c r="X5" s="58" t="e">
        <f>T5-A5</f>
        <v>#VALUE!</v>
      </c>
    </row>
    <row r="6" spans="1:24" ht="39.75" customHeight="1">
      <c r="A6" s="136" t="s">
        <v>625</v>
      </c>
      <c r="B6" s="137">
        <v>497</v>
      </c>
      <c r="C6" s="70"/>
      <c r="D6" s="71"/>
      <c r="J6" s="73"/>
      <c r="K6" s="73"/>
      <c r="L6" s="61"/>
      <c r="M6" s="61"/>
      <c r="N6" s="62"/>
      <c r="O6" s="63"/>
      <c r="P6" s="73"/>
      <c r="T6" s="79"/>
      <c r="U6" s="79"/>
      <c r="V6" s="80"/>
    </row>
    <row r="7" spans="1:24" ht="39.75" customHeight="1">
      <c r="A7" s="136" t="s">
        <v>530</v>
      </c>
      <c r="B7" s="137">
        <v>182</v>
      </c>
      <c r="C7" s="70"/>
      <c r="D7" s="71"/>
      <c r="J7" s="73"/>
      <c r="K7" s="73"/>
      <c r="L7" s="61"/>
      <c r="M7" s="61"/>
      <c r="N7" s="62"/>
      <c r="O7" s="63"/>
      <c r="P7" s="73"/>
      <c r="T7" s="79"/>
      <c r="U7" s="79"/>
      <c r="V7" s="80"/>
    </row>
    <row r="8" spans="1:24" ht="39.75" customHeight="1">
      <c r="A8" s="136" t="s">
        <v>533</v>
      </c>
      <c r="B8" s="137">
        <v>141</v>
      </c>
      <c r="C8" s="70"/>
      <c r="D8" s="71"/>
      <c r="J8" s="73"/>
      <c r="K8" s="73"/>
      <c r="L8" s="61"/>
      <c r="M8" s="61"/>
      <c r="N8" s="62"/>
      <c r="O8" s="63"/>
      <c r="P8" s="73"/>
      <c r="T8" s="79"/>
      <c r="U8" s="79"/>
      <c r="V8" s="80"/>
    </row>
    <row r="9" spans="1:24" ht="39.75" customHeight="1">
      <c r="A9" s="138" t="s">
        <v>536</v>
      </c>
      <c r="B9" s="137">
        <v>96</v>
      </c>
      <c r="C9" s="70"/>
      <c r="D9" s="71"/>
      <c r="J9" s="73"/>
      <c r="K9" s="73"/>
      <c r="L9" s="61"/>
      <c r="M9" s="61"/>
      <c r="N9" s="62"/>
      <c r="O9" s="63"/>
      <c r="P9" s="73"/>
      <c r="T9" s="79"/>
      <c r="U9" s="79"/>
      <c r="V9" s="80"/>
    </row>
    <row r="10" spans="1:24" ht="39.75" customHeight="1">
      <c r="A10" s="136" t="s">
        <v>524</v>
      </c>
      <c r="B10" s="137">
        <v>1097</v>
      </c>
      <c r="C10" s="70"/>
      <c r="D10" s="71"/>
      <c r="J10" s="73"/>
      <c r="K10" s="73"/>
      <c r="L10" s="61"/>
      <c r="M10" s="61"/>
      <c r="N10" s="62"/>
      <c r="O10" s="63"/>
      <c r="P10" s="73"/>
      <c r="T10" s="79"/>
      <c r="U10" s="79"/>
      <c r="V10" s="80"/>
    </row>
    <row r="11" spans="1:24" ht="39.75" customHeight="1">
      <c r="A11" s="136" t="s">
        <v>626</v>
      </c>
      <c r="B11" s="137">
        <v>4482</v>
      </c>
      <c r="C11" s="70"/>
      <c r="D11" s="71"/>
      <c r="J11" s="73"/>
      <c r="K11" s="73"/>
      <c r="L11" s="61"/>
      <c r="M11" s="61"/>
      <c r="N11" s="62"/>
      <c r="O11" s="63"/>
      <c r="P11" s="73"/>
      <c r="T11" s="79"/>
      <c r="U11" s="79"/>
      <c r="V11" s="80"/>
    </row>
    <row r="12" spans="1:24" ht="39.75" customHeight="1">
      <c r="A12" s="136" t="s">
        <v>526</v>
      </c>
      <c r="B12" s="137">
        <v>4895</v>
      </c>
      <c r="C12" s="70"/>
      <c r="D12" s="71"/>
      <c r="J12" s="73"/>
      <c r="K12" s="73"/>
      <c r="L12" s="61"/>
      <c r="M12" s="61"/>
      <c r="N12" s="62"/>
      <c r="O12" s="63"/>
      <c r="P12" s="73"/>
      <c r="T12" s="79"/>
      <c r="U12" s="79"/>
      <c r="V12" s="80"/>
    </row>
    <row r="13" spans="1:24" ht="39.75" customHeight="1">
      <c r="A13" s="136" t="s">
        <v>529</v>
      </c>
      <c r="B13" s="137">
        <v>112</v>
      </c>
      <c r="C13" s="70"/>
      <c r="D13" s="71"/>
      <c r="J13" s="73"/>
      <c r="K13" s="73"/>
      <c r="L13" s="61"/>
      <c r="M13" s="61"/>
      <c r="N13" s="62"/>
      <c r="O13" s="63"/>
      <c r="P13" s="73"/>
      <c r="T13" s="79"/>
      <c r="U13" s="79"/>
      <c r="V13" s="80"/>
    </row>
    <row r="14" spans="1:24" ht="39.75" customHeight="1">
      <c r="A14" s="136" t="s">
        <v>534</v>
      </c>
      <c r="B14" s="139">
        <v>74</v>
      </c>
      <c r="C14" s="70"/>
      <c r="D14" s="71"/>
      <c r="J14" s="73"/>
      <c r="K14" s="73"/>
      <c r="L14" s="61"/>
      <c r="M14" s="61"/>
      <c r="N14" s="62"/>
      <c r="O14" s="63"/>
      <c r="P14" s="73"/>
      <c r="T14" s="79"/>
      <c r="U14" s="79"/>
      <c r="V14" s="80"/>
    </row>
    <row r="15" spans="1:24" ht="39.75" customHeight="1">
      <c r="A15" s="136" t="s">
        <v>535</v>
      </c>
      <c r="B15" s="140">
        <v>255</v>
      </c>
      <c r="C15" s="70"/>
      <c r="D15" s="71"/>
      <c r="J15" s="73"/>
      <c r="K15" s="73"/>
      <c r="L15" s="61"/>
      <c r="M15" s="61"/>
      <c r="N15" s="62"/>
      <c r="O15" s="63"/>
      <c r="P15" s="73"/>
      <c r="T15" s="79"/>
      <c r="U15" s="79"/>
      <c r="V15" s="80"/>
    </row>
    <row r="16" spans="1:24" ht="39.75" customHeight="1">
      <c r="A16" s="136" t="s">
        <v>537</v>
      </c>
      <c r="B16" s="140">
        <v>160</v>
      </c>
      <c r="C16" s="70"/>
      <c r="D16" s="71"/>
      <c r="J16" s="73"/>
      <c r="K16" s="73"/>
      <c r="L16" s="61"/>
      <c r="M16" s="61"/>
      <c r="N16" s="62"/>
      <c r="O16" s="63"/>
      <c r="P16" s="73"/>
      <c r="T16" s="79"/>
      <c r="U16" s="79"/>
      <c r="V16" s="80"/>
    </row>
    <row r="17" spans="1:24" ht="39.75" customHeight="1">
      <c r="A17" s="136" t="s">
        <v>627</v>
      </c>
      <c r="B17" s="140">
        <v>384</v>
      </c>
      <c r="C17" s="70"/>
      <c r="D17" s="71"/>
      <c r="J17" s="73"/>
      <c r="K17" s="73"/>
      <c r="L17" s="61"/>
      <c r="M17" s="61"/>
      <c r="N17" s="62"/>
      <c r="O17" s="63"/>
      <c r="P17" s="73"/>
      <c r="T17" s="79"/>
      <c r="U17" s="79"/>
      <c r="V17" s="80"/>
    </row>
    <row r="18" spans="1:24" ht="39.75" customHeight="1">
      <c r="A18" s="141" t="s">
        <v>531</v>
      </c>
      <c r="B18" s="140">
        <v>7</v>
      </c>
      <c r="C18" s="70"/>
      <c r="D18" s="71"/>
      <c r="J18" s="73"/>
      <c r="K18" s="73"/>
      <c r="L18" s="61"/>
      <c r="M18" s="61"/>
      <c r="N18" s="62"/>
      <c r="O18" s="63"/>
      <c r="P18" s="73"/>
      <c r="T18" s="79"/>
      <c r="U18" s="79"/>
      <c r="V18" s="80"/>
    </row>
    <row r="19" spans="1:24" ht="39.75" customHeight="1">
      <c r="A19" s="142" t="s">
        <v>628</v>
      </c>
      <c r="B19" s="140">
        <v>429</v>
      </c>
      <c r="C19" s="70"/>
      <c r="D19" s="71"/>
      <c r="J19" s="73"/>
      <c r="K19" s="73"/>
      <c r="L19" s="61"/>
      <c r="M19" s="61"/>
      <c r="N19" s="62"/>
      <c r="O19" s="63"/>
      <c r="P19" s="73"/>
      <c r="T19" s="79"/>
      <c r="U19" s="79"/>
      <c r="V19" s="80"/>
    </row>
    <row r="20" spans="1:24" ht="39.75" customHeight="1">
      <c r="A20" s="74" t="s">
        <v>539</v>
      </c>
      <c r="B20" s="143">
        <f>SUM(B5:B19)</f>
        <v>21365</v>
      </c>
      <c r="F20" s="75" t="str">
        <f>""</f>
        <v/>
      </c>
      <c r="G20" s="75" t="str">
        <f>""</f>
        <v/>
      </c>
      <c r="H20" s="75" t="str">
        <f>""</f>
        <v/>
      </c>
      <c r="L20" s="75" t="str">
        <f>""</f>
        <v/>
      </c>
      <c r="M20" s="78" t="str">
        <f>""</f>
        <v/>
      </c>
      <c r="N20" s="75" t="str">
        <f>""</f>
        <v/>
      </c>
      <c r="V20" s="81" t="e">
        <f>V21+#REF!+#REF!+#REF!+#REF!+#REF!+#REF!+#REF!+#REF!+#REF!+#REF!+#REF!+#REF!+#REF!+#REF!+#REF!+#REF!+#REF!+#REF!+#REF!+#REF!</f>
        <v>#REF!</v>
      </c>
      <c r="W20" s="81" t="e">
        <f>W21+#REF!+#REF!+#REF!+#REF!+#REF!+#REF!+#REF!+#REF!+#REF!+#REF!+#REF!+#REF!+#REF!+#REF!+#REF!+#REF!+#REF!+#REF!+#REF!+#REF!</f>
        <v>#REF!</v>
      </c>
    </row>
    <row r="21" spans="1:24" ht="30.75" customHeight="1">
      <c r="A21" s="144"/>
      <c r="P21" s="73"/>
      <c r="T21" s="79" t="s">
        <v>129</v>
      </c>
      <c r="U21" s="79" t="s">
        <v>139</v>
      </c>
      <c r="V21" s="80">
        <v>19998</v>
      </c>
      <c r="W21" s="58" t="e">
        <f>#REF!-V21</f>
        <v>#REF!</v>
      </c>
      <c r="X21" s="58">
        <f>T21-A21</f>
        <v>232</v>
      </c>
    </row>
    <row r="22" spans="1:24" ht="19.5" customHeight="1">
      <c r="P22" s="73"/>
      <c r="T22" s="79" t="s">
        <v>140</v>
      </c>
      <c r="U22" s="79" t="s">
        <v>141</v>
      </c>
      <c r="V22" s="80">
        <v>19998</v>
      </c>
      <c r="W22" s="58" t="e">
        <f>#REF!-V22</f>
        <v>#REF!</v>
      </c>
      <c r="X22" s="58">
        <f>T22-A22</f>
        <v>23203</v>
      </c>
    </row>
    <row r="23" spans="1:24" ht="19.5" customHeight="1">
      <c r="P23" s="73"/>
      <c r="T23" s="79" t="s">
        <v>142</v>
      </c>
      <c r="U23" s="79" t="s">
        <v>143</v>
      </c>
      <c r="V23" s="80">
        <v>19998</v>
      </c>
      <c r="W23" s="58" t="e">
        <f>#REF!-V23</f>
        <v>#REF!</v>
      </c>
      <c r="X23" s="58">
        <f>T23-A23</f>
        <v>2320301</v>
      </c>
    </row>
    <row r="24" spans="1:24" ht="19.5" customHeight="1">
      <c r="P24" s="73"/>
    </row>
    <row r="25" spans="1:24" ht="19.5" customHeight="1">
      <c r="A25" s="58"/>
      <c r="B25" s="58"/>
      <c r="C25" s="58"/>
      <c r="F25" s="58"/>
      <c r="G25" s="58"/>
      <c r="H25" s="58"/>
      <c r="I25" s="58"/>
      <c r="P25" s="73"/>
    </row>
    <row r="26" spans="1:24" ht="19.5" customHeight="1">
      <c r="A26" s="58"/>
      <c r="B26" s="58"/>
      <c r="C26" s="58"/>
      <c r="F26" s="58"/>
      <c r="G26" s="58"/>
      <c r="H26" s="58"/>
      <c r="I26" s="58"/>
      <c r="P26" s="73"/>
    </row>
    <row r="27" spans="1:24" ht="19.5" customHeight="1">
      <c r="A27" s="58"/>
      <c r="B27" s="58"/>
      <c r="C27" s="58"/>
      <c r="F27" s="58"/>
      <c r="G27" s="58"/>
      <c r="H27" s="58"/>
      <c r="I27" s="58"/>
      <c r="P27" s="73"/>
    </row>
    <row r="28" spans="1:24" ht="19.5" customHeight="1">
      <c r="A28" s="58"/>
      <c r="B28" s="58"/>
      <c r="C28" s="58"/>
      <c r="F28" s="58"/>
      <c r="G28" s="58"/>
      <c r="H28" s="58"/>
      <c r="I28" s="58"/>
      <c r="P28" s="73"/>
    </row>
    <row r="29" spans="1:24" ht="19.5" customHeight="1">
      <c r="A29" s="58"/>
      <c r="B29" s="58"/>
      <c r="C29" s="58"/>
      <c r="F29" s="58"/>
      <c r="G29" s="58"/>
      <c r="H29" s="58"/>
      <c r="I29" s="58"/>
      <c r="P29" s="73"/>
    </row>
    <row r="30" spans="1:24" ht="19.5" customHeight="1">
      <c r="A30" s="58"/>
      <c r="B30" s="58"/>
      <c r="C30" s="58"/>
      <c r="F30" s="58"/>
      <c r="G30" s="58"/>
      <c r="H30" s="58"/>
      <c r="I30" s="58"/>
      <c r="P30" s="73"/>
    </row>
    <row r="31" spans="1:24" ht="19.5" customHeight="1">
      <c r="A31" s="58"/>
      <c r="B31" s="58"/>
      <c r="C31" s="58"/>
      <c r="F31" s="58"/>
      <c r="G31" s="58"/>
      <c r="H31" s="58"/>
      <c r="I31" s="58"/>
      <c r="P31" s="73"/>
    </row>
    <row r="32" spans="1:24" ht="19.5" customHeight="1">
      <c r="A32" s="58"/>
      <c r="B32" s="58"/>
      <c r="C32" s="58"/>
      <c r="F32" s="58"/>
      <c r="G32" s="58"/>
      <c r="H32" s="58"/>
      <c r="I32" s="58"/>
      <c r="P32" s="73"/>
    </row>
    <row r="33" spans="1:16" ht="19.5" customHeight="1">
      <c r="A33" s="58"/>
      <c r="B33" s="58"/>
      <c r="C33" s="58"/>
      <c r="F33" s="58"/>
      <c r="G33" s="58"/>
      <c r="H33" s="58"/>
      <c r="I33" s="58"/>
      <c r="P33" s="73"/>
    </row>
    <row r="34" spans="1:16" ht="19.5" customHeight="1">
      <c r="A34" s="58"/>
      <c r="B34" s="58"/>
      <c r="C34" s="58"/>
      <c r="F34" s="58"/>
      <c r="G34" s="58"/>
      <c r="H34" s="58"/>
      <c r="I34" s="58"/>
      <c r="P34" s="73"/>
    </row>
    <row r="35" spans="1:16" ht="19.5" customHeight="1">
      <c r="A35" s="58"/>
      <c r="B35" s="58"/>
      <c r="C35" s="58"/>
      <c r="F35" s="58"/>
      <c r="G35" s="58"/>
      <c r="H35" s="58"/>
      <c r="I35" s="58"/>
      <c r="P35" s="73"/>
    </row>
    <row r="36" spans="1:16" ht="19.5" customHeight="1">
      <c r="A36" s="58"/>
      <c r="B36" s="58"/>
      <c r="C36" s="58"/>
      <c r="F36" s="58"/>
      <c r="G36" s="58"/>
      <c r="H36" s="58"/>
      <c r="I36" s="58"/>
      <c r="P36" s="73"/>
    </row>
  </sheetData>
  <mergeCells count="1">
    <mergeCell ref="A2:B2"/>
  </mergeCells>
  <phoneticPr fontId="5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5" sqref="D5"/>
    </sheetView>
  </sheetViews>
  <sheetFormatPr defaultColWidth="0" defaultRowHeight="15.75"/>
  <cols>
    <col min="1" max="2" width="37.625" style="40" customWidth="1"/>
    <col min="3" max="3" width="8" style="40" customWidth="1"/>
    <col min="4" max="4" width="7.875" style="40" customWidth="1"/>
    <col min="5" max="5" width="8.5" style="40" hidden="1" customWidth="1"/>
    <col min="6" max="6" width="7.875" style="40" hidden="1" customWidth="1"/>
    <col min="7" max="254" width="7.875" style="40" customWidth="1"/>
    <col min="255" max="255" width="35.75" style="40" customWidth="1"/>
    <col min="256" max="16384" width="0" style="40" hidden="1"/>
  </cols>
  <sheetData>
    <row r="1" spans="1:5" ht="27" customHeight="1">
      <c r="A1" s="41" t="s">
        <v>629</v>
      </c>
      <c r="B1" s="42"/>
    </row>
    <row r="2" spans="1:5" ht="39.950000000000003" customHeight="1">
      <c r="A2" s="43" t="s">
        <v>630</v>
      </c>
      <c r="B2" s="44"/>
    </row>
    <row r="3" spans="1:5" s="36" customFormat="1" ht="18.75" customHeight="1">
      <c r="A3" s="45"/>
      <c r="B3" s="46" t="s">
        <v>515</v>
      </c>
    </row>
    <row r="4" spans="1:5" s="37" customFormat="1" ht="53.25" customHeight="1">
      <c r="A4" s="47" t="s">
        <v>542</v>
      </c>
      <c r="B4" s="48" t="s">
        <v>148</v>
      </c>
      <c r="C4" s="49"/>
    </row>
    <row r="5" spans="1:5" s="38" customFormat="1" ht="53.25" customHeight="1">
      <c r="A5" s="132" t="s">
        <v>631</v>
      </c>
      <c r="B5" s="133">
        <v>12126</v>
      </c>
      <c r="C5" s="51"/>
    </row>
    <row r="6" spans="1:5" s="36" customFormat="1" ht="53.25" customHeight="1">
      <c r="A6" s="132" t="s">
        <v>632</v>
      </c>
      <c r="B6" s="133">
        <v>9239</v>
      </c>
      <c r="C6" s="52"/>
      <c r="E6" s="36">
        <v>988753</v>
      </c>
    </row>
    <row r="7" spans="1:5" s="36" customFormat="1" ht="36.75" customHeight="1">
      <c r="A7" s="132"/>
      <c r="B7" s="133"/>
      <c r="C7" s="52"/>
    </row>
    <row r="8" spans="1:5" s="39" customFormat="1" ht="53.25" customHeight="1">
      <c r="A8" s="53" t="s">
        <v>539</v>
      </c>
      <c r="B8" s="134">
        <f>SUM(B5:B7)</f>
        <v>21365</v>
      </c>
      <c r="C8" s="55"/>
    </row>
    <row r="9" spans="1:5" ht="20.25" customHeight="1">
      <c r="A9" s="135"/>
    </row>
  </sheetData>
  <phoneticPr fontId="5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10"/>
  <sheetViews>
    <sheetView tabSelected="1" workbookViewId="0">
      <selection activeCell="C12" sqref="C12"/>
    </sheetView>
  </sheetViews>
  <sheetFormatPr defaultColWidth="9" defaultRowHeight="15.75"/>
  <cols>
    <col min="1" max="1" width="33.25" style="122" customWidth="1"/>
    <col min="2" max="2" width="33.25" style="123" customWidth="1"/>
    <col min="3" max="16384" width="9" style="122"/>
  </cols>
  <sheetData>
    <row r="1" spans="1:2" ht="21" customHeight="1">
      <c r="A1" s="118" t="s">
        <v>633</v>
      </c>
    </row>
    <row r="2" spans="1:2" ht="24.75" customHeight="1">
      <c r="A2" s="258" t="s">
        <v>634</v>
      </c>
      <c r="B2" s="258"/>
    </row>
    <row r="3" spans="1:2" s="118" customFormat="1" ht="24" customHeight="1">
      <c r="B3" s="124" t="s">
        <v>76</v>
      </c>
    </row>
    <row r="4" spans="1:2" s="119" customFormat="1" ht="51" customHeight="1">
      <c r="A4" s="125" t="s">
        <v>23</v>
      </c>
      <c r="B4" s="126" t="s">
        <v>148</v>
      </c>
    </row>
    <row r="5" spans="1:2" s="120" customFormat="1" ht="48" customHeight="1">
      <c r="A5" s="127" t="s">
        <v>635</v>
      </c>
      <c r="B5" s="128"/>
    </row>
    <row r="6" spans="1:2" s="120" customFormat="1" ht="48" customHeight="1">
      <c r="A6" s="127" t="s">
        <v>636</v>
      </c>
      <c r="B6" s="128"/>
    </row>
    <row r="7" spans="1:2" s="120" customFormat="1" ht="48" customHeight="1">
      <c r="A7" s="127" t="s">
        <v>637</v>
      </c>
      <c r="B7" s="129" t="s">
        <v>638</v>
      </c>
    </row>
    <row r="8" spans="1:2" s="120" customFormat="1" ht="48" customHeight="1">
      <c r="A8" s="127" t="s">
        <v>639</v>
      </c>
      <c r="B8" s="129" t="s">
        <v>640</v>
      </c>
    </row>
    <row r="9" spans="1:2" s="121" customFormat="1" ht="48" customHeight="1">
      <c r="A9" s="130" t="s">
        <v>539</v>
      </c>
      <c r="B9" s="131">
        <v>15</v>
      </c>
    </row>
    <row r="10" spans="1:2" ht="27.75" customHeight="1">
      <c r="A10" s="56"/>
    </row>
  </sheetData>
  <mergeCells count="1">
    <mergeCell ref="A2:B2"/>
  </mergeCells>
  <phoneticPr fontId="54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A6" sqref="A6"/>
    </sheetView>
  </sheetViews>
  <sheetFormatPr defaultColWidth="7" defaultRowHeight="15"/>
  <cols>
    <col min="1" max="1" width="35.125" style="59" customWidth="1"/>
    <col min="2" max="2" width="29.625" style="84" customWidth="1"/>
    <col min="3" max="3" width="10.375" style="60" hidden="1" customWidth="1"/>
    <col min="4" max="4" width="9.625" style="58" hidden="1" customWidth="1"/>
    <col min="5" max="5" width="8.125" style="58" hidden="1" customWidth="1"/>
    <col min="6" max="6" width="9.625" style="61" hidden="1" customWidth="1"/>
    <col min="7" max="7" width="17.5" style="61" hidden="1" customWidth="1"/>
    <col min="8" max="8" width="12.5" style="62" hidden="1" customWidth="1"/>
    <col min="9" max="9" width="7" style="63" hidden="1" customWidth="1"/>
    <col min="10" max="11" width="7" style="58" hidden="1" customWidth="1"/>
    <col min="12" max="12" width="13.875" style="58" hidden="1" customWidth="1"/>
    <col min="13" max="13" width="7.875" style="58" hidden="1" customWidth="1"/>
    <col min="14" max="14" width="9.5" style="58" hidden="1" customWidth="1"/>
    <col min="15" max="15" width="6.875" style="58" hidden="1" customWidth="1"/>
    <col min="16" max="16" width="9" style="58" hidden="1" customWidth="1"/>
    <col min="17" max="17" width="5.875" style="58" hidden="1" customWidth="1"/>
    <col min="18" max="18" width="5.25" style="58" hidden="1" customWidth="1"/>
    <col min="19" max="19" width="6.5" style="58" hidden="1" customWidth="1"/>
    <col min="20" max="21" width="7" style="58" hidden="1" customWidth="1"/>
    <col min="22" max="22" width="10.625" style="58" hidden="1" customWidth="1"/>
    <col min="23" max="23" width="10.5" style="58" hidden="1" customWidth="1"/>
    <col min="24" max="24" width="7" style="58" hidden="1" customWidth="1"/>
    <col min="25" max="16384" width="7" style="58"/>
  </cols>
  <sheetData>
    <row r="1" spans="1:24" ht="29.25" customHeight="1">
      <c r="A1" s="64" t="s">
        <v>641</v>
      </c>
    </row>
    <row r="2" spans="1:24" ht="28.5" customHeight="1">
      <c r="A2" s="255" t="s">
        <v>642</v>
      </c>
      <c r="B2" s="256"/>
      <c r="F2" s="58"/>
      <c r="G2" s="58"/>
      <c r="H2" s="58"/>
    </row>
    <row r="3" spans="1:24" s="60" customFormat="1" ht="21.75" customHeight="1">
      <c r="A3" s="59"/>
      <c r="B3" s="104" t="s">
        <v>76</v>
      </c>
      <c r="D3" s="60">
        <v>12.11</v>
      </c>
      <c r="F3" s="60">
        <v>12.22</v>
      </c>
      <c r="I3" s="84"/>
      <c r="L3" s="60">
        <v>1.2</v>
      </c>
    </row>
    <row r="4" spans="1:24" s="60" customFormat="1" ht="39" customHeight="1">
      <c r="A4" s="65" t="s">
        <v>23</v>
      </c>
      <c r="B4" s="86" t="s">
        <v>24</v>
      </c>
      <c r="F4" s="105" t="s">
        <v>78</v>
      </c>
      <c r="G4" s="105" t="s">
        <v>79</v>
      </c>
      <c r="H4" s="105" t="s">
        <v>80</v>
      </c>
      <c r="I4" s="84"/>
      <c r="L4" s="105" t="s">
        <v>78</v>
      </c>
      <c r="M4" s="114" t="s">
        <v>79</v>
      </c>
      <c r="N4" s="105" t="s">
        <v>80</v>
      </c>
    </row>
    <row r="5" spans="1:24" s="59" customFormat="1" ht="39" customHeight="1">
      <c r="A5" s="106" t="s">
        <v>81</v>
      </c>
      <c r="B5" s="107" t="s">
        <v>643</v>
      </c>
      <c r="C5" s="59">
        <v>105429</v>
      </c>
      <c r="D5" s="59">
        <v>595734.14</v>
      </c>
      <c r="E5" s="59">
        <f>104401+13602</f>
        <v>118003</v>
      </c>
      <c r="F5" s="108" t="s">
        <v>82</v>
      </c>
      <c r="G5" s="108" t="s">
        <v>83</v>
      </c>
      <c r="H5" s="108">
        <v>596221.15</v>
      </c>
      <c r="I5" s="59" t="e">
        <f>F5-A5</f>
        <v>#VALUE!</v>
      </c>
      <c r="J5" s="59">
        <f>H5-B5</f>
        <v>596206.15</v>
      </c>
      <c r="K5" s="59">
        <v>75943</v>
      </c>
      <c r="L5" s="108" t="s">
        <v>82</v>
      </c>
      <c r="M5" s="108" t="s">
        <v>83</v>
      </c>
      <c r="N5" s="108">
        <v>643048.94999999995</v>
      </c>
      <c r="O5" s="59" t="e">
        <f>L5-A5</f>
        <v>#VALUE!</v>
      </c>
      <c r="P5" s="59">
        <f>N5-B5</f>
        <v>643033.94999999995</v>
      </c>
      <c r="R5" s="59">
        <v>717759</v>
      </c>
      <c r="T5" s="115" t="s">
        <v>82</v>
      </c>
      <c r="U5" s="115" t="s">
        <v>83</v>
      </c>
      <c r="V5" s="115">
        <v>659380.53</v>
      </c>
      <c r="W5" s="59">
        <f>B5-V5</f>
        <v>-659365.53</v>
      </c>
      <c r="X5" s="59" t="e">
        <f>T5-A5</f>
        <v>#VALUE!</v>
      </c>
    </row>
    <row r="6" spans="1:24" s="60" customFormat="1" ht="39" customHeight="1">
      <c r="A6" s="109" t="s">
        <v>644</v>
      </c>
      <c r="B6" s="107">
        <v>15</v>
      </c>
      <c r="C6" s="98"/>
      <c r="D6" s="98">
        <v>135.6</v>
      </c>
      <c r="F6" s="110" t="s">
        <v>132</v>
      </c>
      <c r="G6" s="110" t="s">
        <v>133</v>
      </c>
      <c r="H6" s="111">
        <v>135.6</v>
      </c>
      <c r="I6" s="84" t="e">
        <f>F6-A6</f>
        <v>#VALUE!</v>
      </c>
      <c r="J6" s="70">
        <f>H6-B6</f>
        <v>120.6</v>
      </c>
      <c r="K6" s="70"/>
      <c r="L6" s="110" t="s">
        <v>132</v>
      </c>
      <c r="M6" s="110" t="s">
        <v>133</v>
      </c>
      <c r="N6" s="111">
        <v>135.6</v>
      </c>
      <c r="O6" s="84" t="e">
        <f>L6-A6</f>
        <v>#VALUE!</v>
      </c>
      <c r="P6" s="70">
        <f>N6-B6</f>
        <v>120.6</v>
      </c>
      <c r="T6" s="116" t="s">
        <v>132</v>
      </c>
      <c r="U6" s="116" t="s">
        <v>133</v>
      </c>
      <c r="V6" s="117">
        <v>135.6</v>
      </c>
      <c r="W6" s="60">
        <f>B6-V6</f>
        <v>-120.6</v>
      </c>
      <c r="X6" s="60" t="e">
        <f>T6-A6</f>
        <v>#VALUE!</v>
      </c>
    </row>
    <row r="7" spans="1:24" s="60" customFormat="1" ht="39" customHeight="1">
      <c r="A7" s="106" t="s">
        <v>645</v>
      </c>
      <c r="B7" s="89"/>
      <c r="C7" s="70">
        <v>105429</v>
      </c>
      <c r="D7" s="112">
        <v>595734.14</v>
      </c>
      <c r="E7" s="60">
        <f>104401+13602</f>
        <v>118003</v>
      </c>
      <c r="F7" s="110" t="s">
        <v>82</v>
      </c>
      <c r="G7" s="110" t="s">
        <v>83</v>
      </c>
      <c r="H7" s="111">
        <v>596221.15</v>
      </c>
      <c r="I7" s="84" t="e">
        <f>F7-A7</f>
        <v>#VALUE!</v>
      </c>
      <c r="J7" s="70">
        <f>H7-B7</f>
        <v>596221.15</v>
      </c>
      <c r="K7" s="70">
        <v>75943</v>
      </c>
      <c r="L7" s="110" t="s">
        <v>82</v>
      </c>
      <c r="M7" s="110" t="s">
        <v>83</v>
      </c>
      <c r="N7" s="111">
        <v>643048.94999999995</v>
      </c>
      <c r="O7" s="84" t="e">
        <f>L7-A7</f>
        <v>#VALUE!</v>
      </c>
      <c r="P7" s="70">
        <f>N7-B7</f>
        <v>643048.94999999995</v>
      </c>
      <c r="R7" s="60">
        <v>717759</v>
      </c>
      <c r="T7" s="116" t="s">
        <v>82</v>
      </c>
      <c r="U7" s="116" t="s">
        <v>83</v>
      </c>
      <c r="V7" s="117">
        <v>659380.53</v>
      </c>
      <c r="W7" s="60">
        <f>B7-V7</f>
        <v>-659380.53</v>
      </c>
      <c r="X7" s="60" t="e">
        <f>T7-A7</f>
        <v>#VALUE!</v>
      </c>
    </row>
    <row r="8" spans="1:24" s="60" customFormat="1" ht="39" customHeight="1">
      <c r="A8" s="109" t="s">
        <v>646</v>
      </c>
      <c r="B8" s="89"/>
      <c r="C8" s="98"/>
      <c r="D8" s="98">
        <v>135.6</v>
      </c>
      <c r="F8" s="110" t="s">
        <v>132</v>
      </c>
      <c r="G8" s="110" t="s">
        <v>133</v>
      </c>
      <c r="H8" s="111">
        <v>135.6</v>
      </c>
      <c r="I8" s="84" t="e">
        <f>F8-A8</f>
        <v>#VALUE!</v>
      </c>
      <c r="J8" s="70">
        <f>H8-B8</f>
        <v>135.6</v>
      </c>
      <c r="K8" s="70"/>
      <c r="L8" s="110" t="s">
        <v>132</v>
      </c>
      <c r="M8" s="110" t="s">
        <v>133</v>
      </c>
      <c r="N8" s="111">
        <v>135.6</v>
      </c>
      <c r="O8" s="84" t="e">
        <f>L8-A8</f>
        <v>#VALUE!</v>
      </c>
      <c r="P8" s="70">
        <f>N8-B8</f>
        <v>135.6</v>
      </c>
      <c r="T8" s="116" t="s">
        <v>132</v>
      </c>
      <c r="U8" s="116" t="s">
        <v>133</v>
      </c>
      <c r="V8" s="117">
        <v>135.6</v>
      </c>
      <c r="W8" s="60">
        <f>B8-V8</f>
        <v>-135.6</v>
      </c>
      <c r="X8" s="60" t="e">
        <f>T8-A8</f>
        <v>#VALUE!</v>
      </c>
    </row>
    <row r="9" spans="1:24" s="60" customFormat="1" ht="39" customHeight="1">
      <c r="A9" s="113" t="s">
        <v>138</v>
      </c>
      <c r="B9" s="100">
        <f>B5+B7</f>
        <v>15</v>
      </c>
      <c r="F9" s="105" t="str">
        <f>""</f>
        <v/>
      </c>
      <c r="G9" s="105" t="str">
        <f>""</f>
        <v/>
      </c>
      <c r="H9" s="105" t="str">
        <f>""</f>
        <v/>
      </c>
      <c r="I9" s="84"/>
      <c r="L9" s="105" t="str">
        <f>""</f>
        <v/>
      </c>
      <c r="M9" s="114" t="str">
        <f>""</f>
        <v/>
      </c>
      <c r="N9" s="105" t="str">
        <f>""</f>
        <v/>
      </c>
      <c r="V9" s="103" t="e">
        <f>V10+#REF!+#REF!+#REF!+#REF!+#REF!+#REF!+#REF!+#REF!+#REF!+#REF!+#REF!+#REF!+#REF!+#REF!+#REF!+#REF!+#REF!+#REF!+#REF!+#REF!</f>
        <v>#REF!</v>
      </c>
      <c r="W9" s="103" t="e">
        <f>W10+#REF!+#REF!+#REF!+#REF!+#REF!+#REF!+#REF!+#REF!+#REF!+#REF!+#REF!+#REF!+#REF!+#REF!+#REF!+#REF!+#REF!+#REF!+#REF!+#REF!</f>
        <v>#REF!</v>
      </c>
    </row>
    <row r="10" spans="1:24" ht="19.5" customHeight="1">
      <c r="A10" s="56"/>
      <c r="P10" s="73"/>
      <c r="T10" s="79" t="s">
        <v>129</v>
      </c>
      <c r="U10" s="79" t="s">
        <v>139</v>
      </c>
      <c r="V10" s="80">
        <v>19998</v>
      </c>
      <c r="W10" s="58">
        <f>B10-V10</f>
        <v>-19998</v>
      </c>
      <c r="X10" s="58">
        <f>T10-A10</f>
        <v>232</v>
      </c>
    </row>
    <row r="11" spans="1:24" ht="19.5" customHeight="1">
      <c r="P11" s="73"/>
      <c r="T11" s="79" t="s">
        <v>140</v>
      </c>
      <c r="U11" s="79" t="s">
        <v>141</v>
      </c>
      <c r="V11" s="80">
        <v>19998</v>
      </c>
      <c r="W11" s="58">
        <f>B11-V11</f>
        <v>-19998</v>
      </c>
      <c r="X11" s="58">
        <f>T11-A11</f>
        <v>23203</v>
      </c>
    </row>
    <row r="12" spans="1:24" ht="19.5" customHeight="1">
      <c r="P12" s="73"/>
      <c r="T12" s="79" t="s">
        <v>142</v>
      </c>
      <c r="U12" s="79" t="s">
        <v>143</v>
      </c>
      <c r="V12" s="80">
        <v>19998</v>
      </c>
      <c r="W12" s="58">
        <f>B12-V12</f>
        <v>-19998</v>
      </c>
      <c r="X12" s="58">
        <f>T12-A12</f>
        <v>2320301</v>
      </c>
    </row>
    <row r="13" spans="1:24" ht="19.5" customHeight="1">
      <c r="P13" s="73"/>
    </row>
    <row r="14" spans="1:24" ht="19.5" customHeight="1">
      <c r="P14" s="73"/>
    </row>
    <row r="15" spans="1:24" ht="19.5" customHeight="1">
      <c r="P15" s="73"/>
    </row>
    <row r="16" spans="1:24" ht="19.5" customHeight="1">
      <c r="P16" s="73"/>
    </row>
    <row r="17" spans="16:16" ht="19.5" customHeight="1">
      <c r="P17" s="73"/>
    </row>
    <row r="18" spans="16:16" ht="19.5" customHeight="1">
      <c r="P18" s="73"/>
    </row>
    <row r="19" spans="16:16" ht="19.5" customHeight="1">
      <c r="P19" s="73"/>
    </row>
    <row r="20" spans="16:16" ht="19.5" customHeight="1">
      <c r="P20" s="73"/>
    </row>
    <row r="21" spans="16:16" ht="19.5" customHeight="1">
      <c r="P21" s="73"/>
    </row>
    <row r="22" spans="16:16" ht="19.5" customHeight="1">
      <c r="P22" s="73"/>
    </row>
    <row r="23" spans="16:16" ht="19.5" customHeight="1">
      <c r="P23" s="73"/>
    </row>
    <row r="24" spans="16:16" ht="19.5" customHeight="1">
      <c r="P24" s="73"/>
    </row>
    <row r="25" spans="16:16" ht="19.5" customHeight="1">
      <c r="P25" s="73"/>
    </row>
  </sheetData>
  <mergeCells count="1">
    <mergeCell ref="A2:B2"/>
  </mergeCells>
  <phoneticPr fontId="5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topLeftCell="A4" workbookViewId="0">
      <selection activeCell="C13" sqref="C13"/>
    </sheetView>
  </sheetViews>
  <sheetFormatPr defaultColWidth="7" defaultRowHeight="15"/>
  <cols>
    <col min="1" max="1" width="14.625" style="59" customWidth="1"/>
    <col min="2" max="2" width="46.625" style="60" customWidth="1"/>
    <col min="3" max="3" width="13" style="84" customWidth="1"/>
    <col min="4" max="4" width="10.375" style="60" hidden="1" customWidth="1"/>
    <col min="5" max="5" width="9.625" style="58" hidden="1" customWidth="1"/>
    <col min="6" max="6" width="8.125" style="58" hidden="1" customWidth="1"/>
    <col min="7" max="7" width="9.625" style="61" hidden="1" customWidth="1"/>
    <col min="8" max="8" width="17.5" style="61" hidden="1" customWidth="1"/>
    <col min="9" max="9" width="12.5" style="62" hidden="1" customWidth="1"/>
    <col min="10" max="10" width="7" style="63" hidden="1" customWidth="1"/>
    <col min="11" max="12" width="7" style="58" hidden="1" customWidth="1"/>
    <col min="13" max="13" width="13.875" style="58" hidden="1" customWidth="1"/>
    <col min="14" max="14" width="7.875" style="58" hidden="1" customWidth="1"/>
    <col min="15" max="15" width="9.5" style="58" hidden="1" customWidth="1"/>
    <col min="16" max="16" width="6.875" style="58" hidden="1" customWidth="1"/>
    <col min="17" max="17" width="9" style="58" hidden="1" customWidth="1"/>
    <col min="18" max="18" width="5.875" style="58" hidden="1" customWidth="1"/>
    <col min="19" max="19" width="5.25" style="58" hidden="1" customWidth="1"/>
    <col min="20" max="20" width="6.5" style="58" hidden="1" customWidth="1"/>
    <col min="21" max="22" width="7" style="58" hidden="1" customWidth="1"/>
    <col min="23" max="23" width="10.625" style="58" hidden="1" customWidth="1"/>
    <col min="24" max="24" width="10.5" style="58" hidden="1" customWidth="1"/>
    <col min="25" max="25" width="7" style="58" hidden="1" customWidth="1"/>
    <col min="26" max="16384" width="7" style="58"/>
  </cols>
  <sheetData>
    <row r="1" spans="1:25" ht="23.25" customHeight="1">
      <c r="A1" s="64" t="s">
        <v>647</v>
      </c>
    </row>
    <row r="2" spans="1:25" ht="23.25">
      <c r="A2" s="255" t="s">
        <v>648</v>
      </c>
      <c r="B2" s="264"/>
      <c r="C2" s="256"/>
      <c r="G2" s="58"/>
      <c r="H2" s="58"/>
      <c r="I2" s="58"/>
    </row>
    <row r="3" spans="1:25">
      <c r="C3" s="46" t="s">
        <v>515</v>
      </c>
      <c r="E3" s="58">
        <v>12.11</v>
      </c>
      <c r="G3" s="58">
        <v>12.22</v>
      </c>
      <c r="H3" s="58"/>
      <c r="I3" s="58"/>
      <c r="M3" s="58">
        <v>1.2</v>
      </c>
    </row>
    <row r="4" spans="1:25" ht="45.75" customHeight="1">
      <c r="A4" s="74" t="s">
        <v>649</v>
      </c>
      <c r="B4" s="85" t="s">
        <v>650</v>
      </c>
      <c r="C4" s="86" t="s">
        <v>24</v>
      </c>
      <c r="G4" s="75" t="s">
        <v>651</v>
      </c>
      <c r="H4" s="75" t="s">
        <v>652</v>
      </c>
      <c r="I4" s="75" t="s">
        <v>653</v>
      </c>
      <c r="M4" s="75" t="s">
        <v>651</v>
      </c>
      <c r="N4" s="78" t="s">
        <v>652</v>
      </c>
      <c r="O4" s="75" t="s">
        <v>653</v>
      </c>
    </row>
    <row r="5" spans="1:25" ht="45.75" customHeight="1">
      <c r="A5" s="87" t="s">
        <v>654</v>
      </c>
      <c r="B5" s="88" t="s">
        <v>655</v>
      </c>
      <c r="C5" s="89">
        <v>15</v>
      </c>
      <c r="D5" s="70">
        <v>105429</v>
      </c>
      <c r="E5" s="71">
        <v>595734.14</v>
      </c>
      <c r="F5" s="58">
        <f>104401+13602</f>
        <v>118003</v>
      </c>
      <c r="G5" s="61" t="s">
        <v>82</v>
      </c>
      <c r="H5" s="61" t="s">
        <v>523</v>
      </c>
      <c r="I5" s="62">
        <v>596221.15</v>
      </c>
      <c r="J5" s="63">
        <f t="shared" ref="J5:J11" si="0">G5-A5</f>
        <v>-22</v>
      </c>
      <c r="K5" s="73">
        <f t="shared" ref="K5:K11" si="1">I5-C5</f>
        <v>596206.15</v>
      </c>
      <c r="L5" s="73">
        <v>75943</v>
      </c>
      <c r="M5" s="61" t="s">
        <v>82</v>
      </c>
      <c r="N5" s="61" t="s">
        <v>523</v>
      </c>
      <c r="O5" s="62">
        <v>643048.94999999995</v>
      </c>
      <c r="P5" s="63">
        <f t="shared" ref="P5:P11" si="2">M5-A5</f>
        <v>-22</v>
      </c>
      <c r="Q5" s="73">
        <f t="shared" ref="Q5:Q11" si="3">O5-C5</f>
        <v>643033.94999999995</v>
      </c>
      <c r="S5" s="58">
        <v>717759</v>
      </c>
      <c r="U5" s="79" t="s">
        <v>82</v>
      </c>
      <c r="V5" s="79" t="s">
        <v>523</v>
      </c>
      <c r="W5" s="80">
        <v>659380.53</v>
      </c>
      <c r="X5" s="58">
        <f t="shared" ref="X5:X11" si="4">C5-W5</f>
        <v>-659365.53</v>
      </c>
      <c r="Y5" s="58">
        <f t="shared" ref="Y5:Y11" si="5">U5-A5</f>
        <v>-22</v>
      </c>
    </row>
    <row r="6" spans="1:25" s="82" customFormat="1" ht="45.75" customHeight="1">
      <c r="A6" s="90" t="s">
        <v>656</v>
      </c>
      <c r="B6" s="91" t="s">
        <v>657</v>
      </c>
      <c r="C6" s="72"/>
      <c r="D6" s="92"/>
      <c r="E6" s="82">
        <v>7616.62</v>
      </c>
      <c r="G6" s="93" t="s">
        <v>85</v>
      </c>
      <c r="H6" s="93" t="s">
        <v>658</v>
      </c>
      <c r="I6" s="93">
        <v>7616.62</v>
      </c>
      <c r="J6" s="82">
        <f t="shared" si="0"/>
        <v>-2200</v>
      </c>
      <c r="K6" s="82">
        <f t="shared" si="1"/>
        <v>7616.62</v>
      </c>
      <c r="M6" s="93" t="s">
        <v>85</v>
      </c>
      <c r="N6" s="93" t="s">
        <v>658</v>
      </c>
      <c r="O6" s="93">
        <v>7749.58</v>
      </c>
      <c r="P6" s="82">
        <f t="shared" si="2"/>
        <v>-2200</v>
      </c>
      <c r="Q6" s="82">
        <f t="shared" si="3"/>
        <v>7749.58</v>
      </c>
      <c r="U6" s="101" t="s">
        <v>85</v>
      </c>
      <c r="V6" s="101" t="s">
        <v>658</v>
      </c>
      <c r="W6" s="101">
        <v>8475.4699999999993</v>
      </c>
      <c r="X6" s="82">
        <f t="shared" si="4"/>
        <v>-8475.4699999999993</v>
      </c>
      <c r="Y6" s="82">
        <f t="shared" si="5"/>
        <v>-2200</v>
      </c>
    </row>
    <row r="7" spans="1:25" s="83" customFormat="1" ht="45.75" customHeight="1">
      <c r="A7" s="94" t="s">
        <v>659</v>
      </c>
      <c r="B7" s="94" t="s">
        <v>660</v>
      </c>
      <c r="C7" s="94"/>
      <c r="D7" s="95"/>
      <c r="E7" s="83">
        <v>3922.87</v>
      </c>
      <c r="G7" s="96" t="s">
        <v>89</v>
      </c>
      <c r="H7" s="96" t="s">
        <v>661</v>
      </c>
      <c r="I7" s="96">
        <v>3922.87</v>
      </c>
      <c r="J7" s="83">
        <f t="shared" si="0"/>
        <v>-220000</v>
      </c>
      <c r="K7" s="83">
        <f t="shared" si="1"/>
        <v>3922.87</v>
      </c>
      <c r="L7" s="83">
        <v>750</v>
      </c>
      <c r="M7" s="96" t="s">
        <v>89</v>
      </c>
      <c r="N7" s="96" t="s">
        <v>661</v>
      </c>
      <c r="O7" s="96">
        <v>4041.81</v>
      </c>
      <c r="P7" s="83">
        <f t="shared" si="2"/>
        <v>-220000</v>
      </c>
      <c r="Q7" s="83">
        <f t="shared" si="3"/>
        <v>4041.81</v>
      </c>
      <c r="U7" s="102" t="s">
        <v>89</v>
      </c>
      <c r="V7" s="102" t="s">
        <v>661</v>
      </c>
      <c r="W7" s="102">
        <v>4680.9399999999996</v>
      </c>
      <c r="X7" s="83">
        <f t="shared" si="4"/>
        <v>-4680.9399999999996</v>
      </c>
      <c r="Y7" s="83">
        <f t="shared" si="5"/>
        <v>-220000</v>
      </c>
    </row>
    <row r="8" spans="1:25" ht="45.75" customHeight="1">
      <c r="A8" s="72" t="s">
        <v>646</v>
      </c>
      <c r="B8" s="109" t="s">
        <v>644</v>
      </c>
      <c r="C8" s="89">
        <v>15</v>
      </c>
      <c r="D8" s="98"/>
      <c r="E8" s="99">
        <v>135.6</v>
      </c>
      <c r="G8" s="61" t="s">
        <v>132</v>
      </c>
      <c r="H8" s="61" t="s">
        <v>662</v>
      </c>
      <c r="I8" s="62">
        <v>135.6</v>
      </c>
      <c r="J8" s="63" t="e">
        <f t="shared" si="0"/>
        <v>#VALUE!</v>
      </c>
      <c r="K8" s="73">
        <f t="shared" si="1"/>
        <v>120.6</v>
      </c>
      <c r="L8" s="73"/>
      <c r="M8" s="61" t="s">
        <v>132</v>
      </c>
      <c r="N8" s="61" t="s">
        <v>662</v>
      </c>
      <c r="O8" s="62">
        <v>135.6</v>
      </c>
      <c r="P8" s="63" t="e">
        <f t="shared" si="2"/>
        <v>#VALUE!</v>
      </c>
      <c r="Q8" s="73">
        <f t="shared" si="3"/>
        <v>120.6</v>
      </c>
      <c r="U8" s="79" t="s">
        <v>132</v>
      </c>
      <c r="V8" s="79" t="s">
        <v>662</v>
      </c>
      <c r="W8" s="80">
        <v>135.6</v>
      </c>
      <c r="X8" s="58">
        <f t="shared" si="4"/>
        <v>-120.6</v>
      </c>
      <c r="Y8" s="58" t="e">
        <f t="shared" si="5"/>
        <v>#VALUE!</v>
      </c>
    </row>
    <row r="9" spans="1:25" ht="45.75" customHeight="1">
      <c r="A9" s="90" t="s">
        <v>663</v>
      </c>
      <c r="B9" s="90" t="s">
        <v>664</v>
      </c>
      <c r="C9" s="89"/>
      <c r="D9" s="70"/>
      <c r="E9" s="73">
        <v>7616.62</v>
      </c>
      <c r="G9" s="61" t="s">
        <v>85</v>
      </c>
      <c r="H9" s="61" t="s">
        <v>658</v>
      </c>
      <c r="I9" s="62">
        <v>7616.62</v>
      </c>
      <c r="J9" s="63">
        <f t="shared" si="0"/>
        <v>-2201</v>
      </c>
      <c r="K9" s="73">
        <f t="shared" si="1"/>
        <v>7616.62</v>
      </c>
      <c r="L9" s="73"/>
      <c r="M9" s="61" t="s">
        <v>85</v>
      </c>
      <c r="N9" s="61" t="s">
        <v>658</v>
      </c>
      <c r="O9" s="62">
        <v>7749.58</v>
      </c>
      <c r="P9" s="63">
        <f t="shared" si="2"/>
        <v>-2201</v>
      </c>
      <c r="Q9" s="73">
        <f t="shared" si="3"/>
        <v>7749.58</v>
      </c>
      <c r="U9" s="79" t="s">
        <v>85</v>
      </c>
      <c r="V9" s="79" t="s">
        <v>658</v>
      </c>
      <c r="W9" s="80">
        <v>8475.4699999999993</v>
      </c>
      <c r="X9" s="58">
        <f t="shared" si="4"/>
        <v>-8475.4699999999993</v>
      </c>
      <c r="Y9" s="58">
        <f t="shared" si="5"/>
        <v>-2201</v>
      </c>
    </row>
    <row r="10" spans="1:25" ht="45.75" customHeight="1">
      <c r="A10" s="94" t="s">
        <v>665</v>
      </c>
      <c r="B10" s="94" t="s">
        <v>666</v>
      </c>
      <c r="C10" s="89"/>
      <c r="D10" s="70"/>
      <c r="E10" s="73">
        <v>3922.87</v>
      </c>
      <c r="G10" s="61" t="s">
        <v>89</v>
      </c>
      <c r="H10" s="61" t="s">
        <v>661</v>
      </c>
      <c r="I10" s="62">
        <v>3922.87</v>
      </c>
      <c r="J10" s="63">
        <f t="shared" si="0"/>
        <v>-220100</v>
      </c>
      <c r="K10" s="73">
        <f t="shared" si="1"/>
        <v>3922.87</v>
      </c>
      <c r="L10" s="73">
        <v>750</v>
      </c>
      <c r="M10" s="61" t="s">
        <v>89</v>
      </c>
      <c r="N10" s="61" t="s">
        <v>661</v>
      </c>
      <c r="O10" s="62">
        <v>4041.81</v>
      </c>
      <c r="P10" s="63">
        <f t="shared" si="2"/>
        <v>-220100</v>
      </c>
      <c r="Q10" s="73">
        <f t="shared" si="3"/>
        <v>4041.81</v>
      </c>
      <c r="U10" s="79" t="s">
        <v>89</v>
      </c>
      <c r="V10" s="79" t="s">
        <v>661</v>
      </c>
      <c r="W10" s="80">
        <v>4680.9399999999996</v>
      </c>
      <c r="X10" s="58">
        <f t="shared" si="4"/>
        <v>-4680.9399999999996</v>
      </c>
      <c r="Y10" s="58">
        <f t="shared" si="5"/>
        <v>-220100</v>
      </c>
    </row>
    <row r="11" spans="1:25" ht="45.75" customHeight="1">
      <c r="A11" s="72" t="s">
        <v>646</v>
      </c>
      <c r="B11" s="97"/>
      <c r="C11" s="89"/>
      <c r="D11" s="98"/>
      <c r="E11" s="99">
        <v>135.6</v>
      </c>
      <c r="G11" s="61" t="s">
        <v>132</v>
      </c>
      <c r="H11" s="61" t="s">
        <v>662</v>
      </c>
      <c r="I11" s="62">
        <v>135.6</v>
      </c>
      <c r="J11" s="63" t="e">
        <f t="shared" si="0"/>
        <v>#VALUE!</v>
      </c>
      <c r="K11" s="73">
        <f t="shared" si="1"/>
        <v>135.6</v>
      </c>
      <c r="L11" s="73"/>
      <c r="M11" s="61" t="s">
        <v>132</v>
      </c>
      <c r="N11" s="61" t="s">
        <v>662</v>
      </c>
      <c r="O11" s="62">
        <v>135.6</v>
      </c>
      <c r="P11" s="63" t="e">
        <f t="shared" si="2"/>
        <v>#VALUE!</v>
      </c>
      <c r="Q11" s="73">
        <f t="shared" si="3"/>
        <v>135.6</v>
      </c>
      <c r="U11" s="79" t="s">
        <v>132</v>
      </c>
      <c r="V11" s="79" t="s">
        <v>662</v>
      </c>
      <c r="W11" s="80">
        <v>135.6</v>
      </c>
      <c r="X11" s="58">
        <f t="shared" si="4"/>
        <v>-135.6</v>
      </c>
      <c r="Y11" s="58" t="e">
        <f t="shared" si="5"/>
        <v>#VALUE!</v>
      </c>
    </row>
    <row r="12" spans="1:25" ht="45.75" customHeight="1">
      <c r="A12" s="265" t="s">
        <v>539</v>
      </c>
      <c r="B12" s="266"/>
      <c r="C12" s="100">
        <v>15</v>
      </c>
      <c r="G12" s="75" t="str">
        <f>""</f>
        <v/>
      </c>
      <c r="H12" s="75" t="str">
        <f>""</f>
        <v/>
      </c>
      <c r="I12" s="75" t="str">
        <f>""</f>
        <v/>
      </c>
      <c r="M12" s="75" t="str">
        <f>""</f>
        <v/>
      </c>
      <c r="N12" s="78" t="str">
        <f>""</f>
        <v/>
      </c>
      <c r="O12" s="75" t="str">
        <f>""</f>
        <v/>
      </c>
      <c r="W12" s="103" t="e">
        <f>W13+#REF!+#REF!+#REF!+#REF!+#REF!+#REF!+#REF!+#REF!+#REF!+#REF!+#REF!+#REF!+#REF!+#REF!+#REF!+#REF!+#REF!+#REF!+#REF!+#REF!</f>
        <v>#REF!</v>
      </c>
      <c r="X12" s="103" t="e">
        <f>X13+#REF!+#REF!+#REF!+#REF!+#REF!+#REF!+#REF!+#REF!+#REF!+#REF!+#REF!+#REF!+#REF!+#REF!+#REF!+#REF!+#REF!+#REF!+#REF!+#REF!</f>
        <v>#REF!</v>
      </c>
    </row>
    <row r="13" spans="1:25" ht="19.5" customHeight="1">
      <c r="B13" s="56"/>
      <c r="Q13" s="73"/>
      <c r="U13" s="79" t="s">
        <v>129</v>
      </c>
      <c r="V13" s="79" t="s">
        <v>139</v>
      </c>
      <c r="W13" s="80">
        <v>19998</v>
      </c>
      <c r="X13" s="58">
        <f>C13-W13</f>
        <v>-19998</v>
      </c>
      <c r="Y13" s="58">
        <f>U13-A13</f>
        <v>232</v>
      </c>
    </row>
    <row r="14" spans="1:25" ht="19.5" customHeight="1">
      <c r="Q14" s="73"/>
      <c r="U14" s="79" t="s">
        <v>140</v>
      </c>
      <c r="V14" s="79" t="s">
        <v>141</v>
      </c>
      <c r="W14" s="80">
        <v>19998</v>
      </c>
      <c r="X14" s="58">
        <f>C14-W14</f>
        <v>-19998</v>
      </c>
      <c r="Y14" s="58">
        <f>U14-A14</f>
        <v>23203</v>
      </c>
    </row>
    <row r="15" spans="1:25" ht="19.5" customHeight="1">
      <c r="Q15" s="73"/>
      <c r="U15" s="79" t="s">
        <v>142</v>
      </c>
      <c r="V15" s="79" t="s">
        <v>143</v>
      </c>
      <c r="W15" s="80">
        <v>19998</v>
      </c>
      <c r="X15" s="58">
        <f>C15-W15</f>
        <v>-19998</v>
      </c>
      <c r="Y15" s="58">
        <f>U15-A15</f>
        <v>2320301</v>
      </c>
    </row>
    <row r="16" spans="1:25" ht="19.5" customHeight="1">
      <c r="Q16" s="73"/>
    </row>
    <row r="17" spans="17:17" ht="19.5" customHeight="1">
      <c r="Q17" s="73"/>
    </row>
    <row r="18" spans="17:17" ht="19.5" customHeight="1">
      <c r="Q18" s="73"/>
    </row>
    <row r="19" spans="17:17" ht="19.5" customHeight="1">
      <c r="Q19" s="73"/>
    </row>
    <row r="20" spans="17:17" ht="19.5" customHeight="1">
      <c r="Q20" s="73"/>
    </row>
    <row r="21" spans="17:17" ht="19.5" customHeight="1">
      <c r="Q21" s="73"/>
    </row>
    <row r="22" spans="17:17" ht="19.5" customHeight="1">
      <c r="Q22" s="73"/>
    </row>
    <row r="23" spans="17:17" ht="19.5" customHeight="1">
      <c r="Q23" s="73"/>
    </row>
    <row r="24" spans="17:17" ht="19.5" customHeight="1">
      <c r="Q24" s="73"/>
    </row>
    <row r="25" spans="17:17" ht="19.5" customHeight="1">
      <c r="Q25" s="73"/>
    </row>
    <row r="26" spans="17:17" ht="19.5" customHeight="1">
      <c r="Q26" s="73"/>
    </row>
    <row r="27" spans="17:17" ht="19.5" customHeight="1">
      <c r="Q27" s="73"/>
    </row>
    <row r="28" spans="17:17" ht="19.5" customHeight="1">
      <c r="Q28" s="73"/>
    </row>
  </sheetData>
  <mergeCells count="2">
    <mergeCell ref="A2:C2"/>
    <mergeCell ref="A12:B12"/>
  </mergeCells>
  <phoneticPr fontId="54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13" sqref="A13"/>
    </sheetView>
  </sheetViews>
  <sheetFormatPr defaultColWidth="7" defaultRowHeight="15"/>
  <cols>
    <col min="1" max="2" width="37" style="59" customWidth="1"/>
    <col min="3" max="3" width="10.375" style="60" hidden="1" customWidth="1"/>
    <col min="4" max="4" width="9.625" style="58" hidden="1" customWidth="1"/>
    <col min="5" max="5" width="8.125" style="58" hidden="1" customWidth="1"/>
    <col min="6" max="6" width="9.625" style="61" hidden="1" customWidth="1"/>
    <col min="7" max="7" width="17.5" style="61" hidden="1" customWidth="1"/>
    <col min="8" max="8" width="12.5" style="62" hidden="1" customWidth="1"/>
    <col min="9" max="9" width="7" style="63" hidden="1" customWidth="1"/>
    <col min="10" max="11" width="7" style="58" hidden="1" customWidth="1"/>
    <col min="12" max="12" width="13.875" style="58" hidden="1" customWidth="1"/>
    <col min="13" max="13" width="7.875" style="58" hidden="1" customWidth="1"/>
    <col min="14" max="14" width="9.5" style="58" hidden="1" customWidth="1"/>
    <col min="15" max="15" width="6.875" style="58" hidden="1" customWidth="1"/>
    <col min="16" max="16" width="9" style="58" hidden="1" customWidth="1"/>
    <col min="17" max="17" width="5.875" style="58" hidden="1" customWidth="1"/>
    <col min="18" max="18" width="5.25" style="58" hidden="1" customWidth="1"/>
    <col min="19" max="19" width="6.5" style="58" hidden="1" customWidth="1"/>
    <col min="20" max="21" width="7" style="58" hidden="1" customWidth="1"/>
    <col min="22" max="22" width="10.625" style="58" hidden="1" customWidth="1"/>
    <col min="23" max="23" width="10.5" style="58" hidden="1" customWidth="1"/>
    <col min="24" max="24" width="7" style="58" hidden="1" customWidth="1"/>
    <col min="25" max="16384" width="7" style="58"/>
  </cols>
  <sheetData>
    <row r="1" spans="1:24" ht="21.75" customHeight="1">
      <c r="A1" s="64" t="s">
        <v>668</v>
      </c>
      <c r="B1" s="64"/>
    </row>
    <row r="2" spans="1:24" ht="51.75" customHeight="1">
      <c r="A2" s="262" t="s">
        <v>669</v>
      </c>
      <c r="B2" s="263"/>
      <c r="F2" s="58"/>
      <c r="G2" s="58"/>
      <c r="H2" s="58"/>
    </row>
    <row r="3" spans="1:24">
      <c r="B3" s="46" t="s">
        <v>515</v>
      </c>
      <c r="D3" s="58">
        <v>12.11</v>
      </c>
      <c r="F3" s="58">
        <v>12.22</v>
      </c>
      <c r="G3" s="58"/>
      <c r="H3" s="58"/>
      <c r="L3" s="58">
        <v>1.2</v>
      </c>
    </row>
    <row r="4" spans="1:24" s="57" customFormat="1" ht="39.75" customHeight="1">
      <c r="A4" s="65" t="s">
        <v>516</v>
      </c>
      <c r="B4" s="65" t="s">
        <v>148</v>
      </c>
      <c r="C4" s="66"/>
      <c r="F4" s="67" t="s">
        <v>519</v>
      </c>
      <c r="G4" s="67" t="s">
        <v>520</v>
      </c>
      <c r="H4" s="67" t="s">
        <v>521</v>
      </c>
      <c r="I4" s="76"/>
      <c r="L4" s="67" t="s">
        <v>519</v>
      </c>
      <c r="M4" s="77" t="s">
        <v>520</v>
      </c>
      <c r="N4" s="67" t="s">
        <v>521</v>
      </c>
    </row>
    <row r="5" spans="1:24" ht="39.75" customHeight="1">
      <c r="A5" s="68" t="s">
        <v>670</v>
      </c>
      <c r="B5" s="69"/>
      <c r="C5" s="70">
        <v>105429</v>
      </c>
      <c r="D5" s="71">
        <v>595734.14</v>
      </c>
      <c r="E5" s="58">
        <f>104401+13602</f>
        <v>118003</v>
      </c>
      <c r="F5" s="61" t="s">
        <v>82</v>
      </c>
      <c r="G5" s="61" t="s">
        <v>523</v>
      </c>
      <c r="H5" s="62">
        <v>596221.15</v>
      </c>
      <c r="I5" s="63" t="e">
        <f>F5-A5</f>
        <v>#VALUE!</v>
      </c>
      <c r="J5" s="73" t="e">
        <f>H5-#REF!</f>
        <v>#REF!</v>
      </c>
      <c r="K5" s="73">
        <v>75943</v>
      </c>
      <c r="L5" s="61" t="s">
        <v>82</v>
      </c>
      <c r="M5" s="61" t="s">
        <v>523</v>
      </c>
      <c r="N5" s="62">
        <v>643048.94999999995</v>
      </c>
      <c r="O5" s="63" t="e">
        <f>L5-A5</f>
        <v>#VALUE!</v>
      </c>
      <c r="P5" s="73" t="e">
        <f>N5-#REF!</f>
        <v>#REF!</v>
      </c>
      <c r="R5" s="58">
        <v>717759</v>
      </c>
      <c r="T5" s="79" t="s">
        <v>82</v>
      </c>
      <c r="U5" s="79" t="s">
        <v>523</v>
      </c>
      <c r="V5" s="80">
        <v>659380.53</v>
      </c>
      <c r="W5" s="58" t="e">
        <f>#REF!-V5</f>
        <v>#REF!</v>
      </c>
      <c r="X5" s="58" t="e">
        <f>T5-A5</f>
        <v>#VALUE!</v>
      </c>
    </row>
    <row r="6" spans="1:24" ht="39.75" customHeight="1">
      <c r="A6" s="68" t="s">
        <v>671</v>
      </c>
      <c r="B6" s="69"/>
      <c r="C6" s="70"/>
      <c r="D6" s="71"/>
      <c r="J6" s="73"/>
      <c r="K6" s="73"/>
      <c r="L6" s="61"/>
      <c r="M6" s="61"/>
      <c r="N6" s="62"/>
      <c r="O6" s="63"/>
      <c r="P6" s="73"/>
      <c r="T6" s="79"/>
      <c r="U6" s="79"/>
      <c r="V6" s="80"/>
    </row>
    <row r="7" spans="1:24" ht="39.75" customHeight="1">
      <c r="A7" s="68" t="s">
        <v>672</v>
      </c>
      <c r="B7" s="69"/>
      <c r="C7" s="70"/>
      <c r="D7" s="71"/>
      <c r="J7" s="73"/>
      <c r="K7" s="73"/>
      <c r="L7" s="61"/>
      <c r="M7" s="61"/>
      <c r="N7" s="62"/>
      <c r="O7" s="63"/>
      <c r="P7" s="73"/>
      <c r="T7" s="79"/>
      <c r="U7" s="79"/>
      <c r="V7" s="80"/>
    </row>
    <row r="8" spans="1:24" ht="39.75" customHeight="1">
      <c r="A8" s="68" t="s">
        <v>673</v>
      </c>
      <c r="B8" s="69"/>
      <c r="C8" s="70"/>
      <c r="D8" s="71"/>
      <c r="J8" s="73"/>
      <c r="K8" s="73"/>
      <c r="L8" s="61"/>
      <c r="M8" s="61"/>
      <c r="N8" s="62"/>
      <c r="O8" s="63"/>
      <c r="P8" s="73"/>
      <c r="T8" s="79"/>
      <c r="U8" s="79"/>
      <c r="V8" s="80"/>
    </row>
    <row r="9" spans="1:24" ht="39.75" customHeight="1">
      <c r="A9" s="68" t="s">
        <v>674</v>
      </c>
      <c r="B9" s="69"/>
      <c r="C9" s="70"/>
      <c r="D9" s="71"/>
      <c r="J9" s="73"/>
      <c r="K9" s="73"/>
      <c r="L9" s="61"/>
      <c r="M9" s="61"/>
      <c r="N9" s="62"/>
      <c r="O9" s="63"/>
      <c r="P9" s="73"/>
      <c r="T9" s="79"/>
      <c r="U9" s="79"/>
      <c r="V9" s="80"/>
    </row>
    <row r="10" spans="1:24" ht="39.75" customHeight="1">
      <c r="A10" s="68" t="s">
        <v>646</v>
      </c>
      <c r="B10" s="69"/>
      <c r="C10" s="70"/>
      <c r="D10" s="71"/>
      <c r="J10" s="73"/>
      <c r="K10" s="73"/>
      <c r="L10" s="61"/>
      <c r="M10" s="61"/>
      <c r="N10" s="62"/>
      <c r="O10" s="63"/>
      <c r="P10" s="73"/>
      <c r="T10" s="79"/>
      <c r="U10" s="79"/>
      <c r="V10" s="80"/>
    </row>
    <row r="11" spans="1:24" ht="39.75" customHeight="1">
      <c r="A11" s="68" t="s">
        <v>675</v>
      </c>
      <c r="B11" s="72"/>
      <c r="C11" s="70"/>
      <c r="D11" s="73"/>
      <c r="J11" s="73"/>
      <c r="K11" s="73"/>
      <c r="L11" s="61"/>
      <c r="M11" s="61"/>
      <c r="N11" s="62"/>
      <c r="O11" s="63"/>
      <c r="P11" s="73"/>
      <c r="T11" s="79"/>
      <c r="U11" s="79"/>
      <c r="V11" s="80"/>
    </row>
    <row r="12" spans="1:24" ht="39.75" customHeight="1">
      <c r="A12" s="74" t="s">
        <v>539</v>
      </c>
      <c r="B12" s="69"/>
      <c r="F12" s="75" t="str">
        <f>""</f>
        <v/>
      </c>
      <c r="G12" s="75" t="str">
        <f>""</f>
        <v/>
      </c>
      <c r="H12" s="75" t="str">
        <f>""</f>
        <v/>
      </c>
      <c r="L12" s="75" t="str">
        <f>""</f>
        <v/>
      </c>
      <c r="M12" s="78" t="str">
        <f>""</f>
        <v/>
      </c>
      <c r="N12" s="75" t="str">
        <f>""</f>
        <v/>
      </c>
      <c r="V12" s="81" t="e">
        <f>V13+#REF!+#REF!+#REF!+#REF!+#REF!+#REF!+#REF!+#REF!+#REF!+#REF!+#REF!+#REF!+#REF!+#REF!+#REF!+#REF!+#REF!+#REF!+#REF!+#REF!</f>
        <v>#REF!</v>
      </c>
      <c r="W12" s="81" t="e">
        <f>W13+#REF!+#REF!+#REF!+#REF!+#REF!+#REF!+#REF!+#REF!+#REF!+#REF!+#REF!+#REF!+#REF!+#REF!+#REF!+#REF!+#REF!+#REF!+#REF!+#REF!</f>
        <v>#REF!</v>
      </c>
    </row>
    <row r="13" spans="1:24" ht="19.5" customHeight="1">
      <c r="A13" s="56" t="s">
        <v>667</v>
      </c>
      <c r="P13" s="73"/>
      <c r="T13" s="79" t="s">
        <v>129</v>
      </c>
      <c r="U13" s="79" t="s">
        <v>139</v>
      </c>
      <c r="V13" s="80">
        <v>19998</v>
      </c>
      <c r="W13" s="58" t="e">
        <f>#REF!-V13</f>
        <v>#REF!</v>
      </c>
      <c r="X13" s="58" t="e">
        <f>T13-A13</f>
        <v>#VALUE!</v>
      </c>
    </row>
    <row r="14" spans="1:24" ht="19.5" customHeight="1">
      <c r="P14" s="73"/>
      <c r="T14" s="79" t="s">
        <v>140</v>
      </c>
      <c r="U14" s="79" t="s">
        <v>141</v>
      </c>
      <c r="V14" s="80">
        <v>19998</v>
      </c>
      <c r="W14" s="58" t="e">
        <f>#REF!-V14</f>
        <v>#REF!</v>
      </c>
      <c r="X14" s="58">
        <f>T14-A14</f>
        <v>23203</v>
      </c>
    </row>
    <row r="15" spans="1:24" ht="19.5" customHeight="1">
      <c r="P15" s="73"/>
      <c r="T15" s="79" t="s">
        <v>142</v>
      </c>
      <c r="U15" s="79" t="s">
        <v>143</v>
      </c>
      <c r="V15" s="80">
        <v>19998</v>
      </c>
      <c r="W15" s="58" t="e">
        <f>#REF!-V15</f>
        <v>#REF!</v>
      </c>
      <c r="X15" s="58">
        <f>T15-A15</f>
        <v>2320301</v>
      </c>
    </row>
    <row r="16" spans="1:24" ht="19.5" customHeight="1">
      <c r="P16" s="73"/>
    </row>
    <row r="17" spans="16:16" s="58" customFormat="1" ht="19.5" customHeight="1">
      <c r="P17" s="73"/>
    </row>
    <row r="18" spans="16:16" s="58" customFormat="1" ht="19.5" customHeight="1">
      <c r="P18" s="73"/>
    </row>
    <row r="19" spans="16:16" s="58" customFormat="1" ht="19.5" customHeight="1">
      <c r="P19" s="73"/>
    </row>
    <row r="20" spans="16:16" s="58" customFormat="1" ht="19.5" customHeight="1">
      <c r="P20" s="73"/>
    </row>
    <row r="21" spans="16:16" s="58" customFormat="1" ht="19.5" customHeight="1">
      <c r="P21" s="73"/>
    </row>
    <row r="22" spans="16:16" s="58" customFormat="1" ht="19.5" customHeight="1">
      <c r="P22" s="73"/>
    </row>
    <row r="23" spans="16:16" s="58" customFormat="1" ht="19.5" customHeight="1">
      <c r="P23" s="73"/>
    </row>
    <row r="24" spans="16:16" s="58" customFormat="1" ht="19.5" customHeight="1">
      <c r="P24" s="73"/>
    </row>
    <row r="25" spans="16:16" s="58" customFormat="1" ht="19.5" customHeight="1">
      <c r="P25" s="73"/>
    </row>
    <row r="26" spans="16:16" s="58" customFormat="1" ht="19.5" customHeight="1">
      <c r="P26" s="73"/>
    </row>
    <row r="27" spans="16:16" s="58" customFormat="1" ht="19.5" customHeight="1">
      <c r="P27" s="73"/>
    </row>
    <row r="28" spans="16:16" s="58" customFormat="1" ht="19.5" customHeight="1">
      <c r="P28" s="73"/>
    </row>
  </sheetData>
  <mergeCells count="1">
    <mergeCell ref="A2:B2"/>
  </mergeCells>
  <phoneticPr fontId="5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4" workbookViewId="0">
      <selection activeCell="A9" sqref="A9"/>
    </sheetView>
  </sheetViews>
  <sheetFormatPr defaultColWidth="0" defaultRowHeight="15.75"/>
  <cols>
    <col min="1" max="2" width="37.625" style="40" customWidth="1"/>
    <col min="3" max="3" width="8" style="40" customWidth="1"/>
    <col min="4" max="4" width="7.875" style="40" customWidth="1"/>
    <col min="5" max="5" width="8.5" style="40" hidden="1" customWidth="1"/>
    <col min="6" max="6" width="7.875" style="40" hidden="1" customWidth="1"/>
    <col min="7" max="254" width="7.875" style="40" customWidth="1"/>
    <col min="255" max="255" width="35.75" style="40" customWidth="1"/>
    <col min="256" max="16384" width="0" style="40" hidden="1"/>
  </cols>
  <sheetData>
    <row r="1" spans="1:5" ht="27" customHeight="1">
      <c r="A1" s="41" t="s">
        <v>676</v>
      </c>
      <c r="B1" s="42"/>
    </row>
    <row r="2" spans="1:5" ht="39.950000000000003" customHeight="1">
      <c r="A2" s="43" t="s">
        <v>677</v>
      </c>
      <c r="B2" s="44"/>
    </row>
    <row r="3" spans="1:5" s="36" customFormat="1" ht="18.75" customHeight="1">
      <c r="A3" s="45"/>
      <c r="B3" s="46" t="s">
        <v>515</v>
      </c>
    </row>
    <row r="4" spans="1:5" s="37" customFormat="1" ht="53.25" customHeight="1">
      <c r="A4" s="47" t="s">
        <v>542</v>
      </c>
      <c r="B4" s="48" t="s">
        <v>148</v>
      </c>
      <c r="C4" s="49"/>
    </row>
    <row r="5" spans="1:5" s="38" customFormat="1" ht="53.25" customHeight="1">
      <c r="A5" s="50"/>
      <c r="B5" s="50"/>
      <c r="C5" s="51"/>
    </row>
    <row r="6" spans="1:5" s="36" customFormat="1" ht="53.25" customHeight="1">
      <c r="A6" s="50"/>
      <c r="B6" s="50"/>
      <c r="C6" s="52"/>
      <c r="E6" s="36">
        <v>988753</v>
      </c>
    </row>
    <row r="7" spans="1:5" s="36" customFormat="1" ht="53.25" customHeight="1">
      <c r="A7" s="50"/>
      <c r="B7" s="50"/>
      <c r="C7" s="52"/>
      <c r="E7" s="36">
        <v>822672</v>
      </c>
    </row>
    <row r="8" spans="1:5" s="39" customFormat="1" ht="53.25" customHeight="1">
      <c r="A8" s="53" t="s">
        <v>539</v>
      </c>
      <c r="B8" s="54"/>
      <c r="C8" s="55"/>
    </row>
    <row r="9" spans="1:5" ht="18.75" customHeight="1">
      <c r="A9" s="56" t="s">
        <v>667</v>
      </c>
    </row>
  </sheetData>
  <phoneticPr fontId="5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19"/>
  <sheetViews>
    <sheetView workbookViewId="0">
      <pane xSplit="1" ySplit="5" topLeftCell="B6" activePane="bottomRight" state="frozen"/>
      <selection pane="topRight"/>
      <selection pane="bottomLeft"/>
      <selection pane="bottomRight" activeCell="C8" sqref="C8"/>
    </sheetView>
  </sheetViews>
  <sheetFormatPr defaultColWidth="9" defaultRowHeight="15.75" customHeight="1"/>
  <cols>
    <col min="1" max="1" width="17.125" style="24" customWidth="1"/>
    <col min="2" max="2" width="44.375" style="24" customWidth="1"/>
    <col min="3" max="3" width="17.25" style="25" customWidth="1"/>
    <col min="4" max="16384" width="9" style="24"/>
  </cols>
  <sheetData>
    <row r="1" spans="1:3" ht="22.5" customHeight="1">
      <c r="A1" s="23" t="s">
        <v>678</v>
      </c>
    </row>
    <row r="2" spans="1:3" ht="24.75" customHeight="1">
      <c r="A2" s="267" t="s">
        <v>679</v>
      </c>
      <c r="B2" s="268"/>
      <c r="C2" s="268"/>
    </row>
    <row r="3" spans="1:3" s="23" customFormat="1" ht="24" customHeight="1">
      <c r="C3" s="26" t="s">
        <v>76</v>
      </c>
    </row>
    <row r="4" spans="1:3" s="2" customFormat="1" ht="23.1" customHeight="1">
      <c r="A4" s="27" t="s">
        <v>649</v>
      </c>
      <c r="B4" s="27" t="s">
        <v>650</v>
      </c>
      <c r="C4" s="28" t="s">
        <v>24</v>
      </c>
    </row>
    <row r="5" spans="1:3" s="2" customFormat="1" ht="23.1" customHeight="1">
      <c r="A5" s="29"/>
      <c r="B5" s="30" t="s">
        <v>138</v>
      </c>
      <c r="C5" s="31">
        <f>C6+C17</f>
        <v>91896</v>
      </c>
    </row>
    <row r="6" spans="1:3" s="2" customFormat="1" ht="23.1" customHeight="1">
      <c r="A6" s="32">
        <v>102</v>
      </c>
      <c r="B6" s="33" t="s">
        <v>680</v>
      </c>
      <c r="C6" s="31">
        <f>C7+C12</f>
        <v>41652</v>
      </c>
    </row>
    <row r="7" spans="1:3" s="2" customFormat="1" ht="23.1" customHeight="1">
      <c r="A7" s="17" t="s">
        <v>681</v>
      </c>
      <c r="B7" s="18" t="s">
        <v>682</v>
      </c>
      <c r="C7" s="34">
        <f>SUM(C8:C11)</f>
        <v>21071</v>
      </c>
    </row>
    <row r="8" spans="1:3" s="2" customFormat="1" ht="23.1" customHeight="1">
      <c r="A8" s="17" t="s">
        <v>683</v>
      </c>
      <c r="B8" s="18" t="s">
        <v>684</v>
      </c>
      <c r="C8" s="34">
        <v>4032</v>
      </c>
    </row>
    <row r="9" spans="1:3" s="2" customFormat="1" ht="23.1" customHeight="1">
      <c r="A9" s="17" t="s">
        <v>685</v>
      </c>
      <c r="B9" s="18" t="s">
        <v>686</v>
      </c>
      <c r="C9" s="34">
        <v>14683</v>
      </c>
    </row>
    <row r="10" spans="1:3" s="2" customFormat="1" ht="23.1" customHeight="1">
      <c r="A10" s="17" t="s">
        <v>687</v>
      </c>
      <c r="B10" s="18" t="s">
        <v>688</v>
      </c>
      <c r="C10" s="34">
        <f>580+3</f>
        <v>583</v>
      </c>
    </row>
    <row r="11" spans="1:3" s="2" customFormat="1" ht="23.1" customHeight="1">
      <c r="A11" s="17" t="s">
        <v>689</v>
      </c>
      <c r="B11" s="18" t="s">
        <v>690</v>
      </c>
      <c r="C11" s="34">
        <v>1773</v>
      </c>
    </row>
    <row r="12" spans="1:3" s="2" customFormat="1" ht="23.1" customHeight="1">
      <c r="A12" s="17" t="s">
        <v>691</v>
      </c>
      <c r="B12" s="18" t="s">
        <v>692</v>
      </c>
      <c r="C12" s="19">
        <f>SUM(C13:C16)</f>
        <v>20581</v>
      </c>
    </row>
    <row r="13" spans="1:3" s="2" customFormat="1" ht="23.1" customHeight="1">
      <c r="A13" s="17" t="s">
        <v>693</v>
      </c>
      <c r="B13" s="18" t="s">
        <v>694</v>
      </c>
      <c r="C13" s="19">
        <v>18265</v>
      </c>
    </row>
    <row r="14" spans="1:3" s="2" customFormat="1" ht="23.1" customHeight="1">
      <c r="A14" s="17" t="s">
        <v>695</v>
      </c>
      <c r="B14" s="18" t="s">
        <v>696</v>
      </c>
      <c r="C14" s="19">
        <v>2029</v>
      </c>
    </row>
    <row r="15" spans="1:3" s="2" customFormat="1" ht="23.1" customHeight="1">
      <c r="A15" s="17" t="s">
        <v>697</v>
      </c>
      <c r="B15" s="18" t="s">
        <v>698</v>
      </c>
      <c r="C15" s="19">
        <v>130</v>
      </c>
    </row>
    <row r="16" spans="1:3" s="2" customFormat="1" ht="23.1" customHeight="1">
      <c r="A16" s="17" t="s">
        <v>699</v>
      </c>
      <c r="B16" s="18" t="s">
        <v>700</v>
      </c>
      <c r="C16" s="19">
        <v>157</v>
      </c>
    </row>
    <row r="17" spans="1:3" s="2" customFormat="1" ht="23.1" customHeight="1">
      <c r="A17" s="32">
        <v>110</v>
      </c>
      <c r="B17" s="33" t="s">
        <v>563</v>
      </c>
      <c r="C17" s="31">
        <f>C18</f>
        <v>50244</v>
      </c>
    </row>
    <row r="18" spans="1:3" s="2" customFormat="1" ht="23.1" customHeight="1">
      <c r="A18" s="17" t="s">
        <v>701</v>
      </c>
      <c r="B18" s="18" t="s">
        <v>567</v>
      </c>
      <c r="C18" s="35">
        <f>SUM(C19)</f>
        <v>50244</v>
      </c>
    </row>
    <row r="19" spans="1:3" s="2" customFormat="1" ht="23.1" customHeight="1">
      <c r="A19" s="17" t="s">
        <v>702</v>
      </c>
      <c r="B19" s="18" t="s">
        <v>703</v>
      </c>
      <c r="C19" s="35">
        <v>50244</v>
      </c>
    </row>
  </sheetData>
  <mergeCells count="1">
    <mergeCell ref="A2:C2"/>
  </mergeCells>
  <phoneticPr fontId="54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33"/>
  <sheetViews>
    <sheetView topLeftCell="A4" workbookViewId="0">
      <selection activeCell="H21" sqref="H21"/>
    </sheetView>
  </sheetViews>
  <sheetFormatPr defaultColWidth="7" defaultRowHeight="15" customHeight="1"/>
  <cols>
    <col min="1" max="1" width="15.625" style="3" customWidth="1"/>
    <col min="2" max="2" width="46.625" style="1" customWidth="1"/>
    <col min="3" max="3" width="13" style="4" customWidth="1"/>
    <col min="4" max="223" width="7" style="5" customWidth="1"/>
  </cols>
  <sheetData>
    <row r="1" spans="1:3" ht="21.75" customHeight="1">
      <c r="A1" s="6" t="s">
        <v>704</v>
      </c>
    </row>
    <row r="2" spans="1:3" ht="23.25">
      <c r="A2" s="269" t="s">
        <v>705</v>
      </c>
      <c r="B2" s="270"/>
      <c r="C2" s="271"/>
    </row>
    <row r="3" spans="1:3" s="1" customFormat="1" ht="21" customHeight="1">
      <c r="A3" s="3"/>
      <c r="C3" s="7" t="s">
        <v>76</v>
      </c>
    </row>
    <row r="4" spans="1:3" s="1" customFormat="1" ht="27" customHeight="1">
      <c r="A4" s="8" t="s">
        <v>649</v>
      </c>
      <c r="B4" s="9" t="s">
        <v>650</v>
      </c>
      <c r="C4" s="10" t="s">
        <v>24</v>
      </c>
    </row>
    <row r="5" spans="1:3" s="1" customFormat="1" ht="21" customHeight="1">
      <c r="A5" s="11"/>
      <c r="B5" s="12" t="s">
        <v>138</v>
      </c>
      <c r="C5" s="13">
        <f>C6+C15</f>
        <v>91896</v>
      </c>
    </row>
    <row r="6" spans="1:3" s="1" customFormat="1" ht="21" customHeight="1">
      <c r="A6" s="14">
        <v>209</v>
      </c>
      <c r="B6" s="15" t="s">
        <v>706</v>
      </c>
      <c r="C6" s="16">
        <f>C7+C12</f>
        <v>37208</v>
      </c>
    </row>
    <row r="7" spans="1:3" s="2" customFormat="1" ht="23.1" customHeight="1">
      <c r="A7" s="17" t="s">
        <v>707</v>
      </c>
      <c r="B7" s="18" t="s">
        <v>708</v>
      </c>
      <c r="C7" s="19">
        <f>SUM(C8:C11)</f>
        <v>14669</v>
      </c>
    </row>
    <row r="8" spans="1:3" s="2" customFormat="1" ht="23.1" customHeight="1">
      <c r="A8" s="17" t="s">
        <v>709</v>
      </c>
      <c r="B8" s="18" t="s">
        <v>710</v>
      </c>
      <c r="C8" s="19">
        <v>13793</v>
      </c>
    </row>
    <row r="9" spans="1:3" s="2" customFormat="1" ht="23.1" customHeight="1">
      <c r="A9" s="17" t="s">
        <v>711</v>
      </c>
      <c r="B9" s="18" t="s">
        <v>712</v>
      </c>
      <c r="C9" s="19">
        <v>554</v>
      </c>
    </row>
    <row r="10" spans="1:3" s="2" customFormat="1" ht="23.1" customHeight="1">
      <c r="A10" s="17" t="s">
        <v>713</v>
      </c>
      <c r="B10" s="18" t="s">
        <v>714</v>
      </c>
      <c r="C10" s="19">
        <v>315</v>
      </c>
    </row>
    <row r="11" spans="1:3" s="2" customFormat="1" ht="23.1" customHeight="1">
      <c r="A11" s="17" t="s">
        <v>715</v>
      </c>
      <c r="B11" s="18" t="s">
        <v>716</v>
      </c>
      <c r="C11" s="19">
        <v>7</v>
      </c>
    </row>
    <row r="12" spans="1:3" s="1" customFormat="1" ht="21" customHeight="1">
      <c r="A12" s="20" t="s">
        <v>717</v>
      </c>
      <c r="B12" s="21" t="s">
        <v>718</v>
      </c>
      <c r="C12" s="22">
        <f>SUM(C13:C14)</f>
        <v>22539</v>
      </c>
    </row>
    <row r="13" spans="1:3" s="1" customFormat="1" ht="21" customHeight="1">
      <c r="A13" s="20" t="s">
        <v>719</v>
      </c>
      <c r="B13" s="21" t="s">
        <v>720</v>
      </c>
      <c r="C13" s="22">
        <v>22209</v>
      </c>
    </row>
    <row r="14" spans="1:3" s="1" customFormat="1" ht="21" customHeight="1">
      <c r="A14" s="20" t="s">
        <v>721</v>
      </c>
      <c r="B14" s="21" t="s">
        <v>722</v>
      </c>
      <c r="C14" s="22">
        <v>330</v>
      </c>
    </row>
    <row r="15" spans="1:3" s="1" customFormat="1" ht="21" customHeight="1">
      <c r="A15" s="14" t="s">
        <v>723</v>
      </c>
      <c r="B15" s="15" t="s">
        <v>613</v>
      </c>
      <c r="C15" s="13">
        <f>C16</f>
        <v>54688</v>
      </c>
    </row>
    <row r="16" spans="1:3" s="1" customFormat="1" ht="21" customHeight="1">
      <c r="A16" s="20" t="s">
        <v>724</v>
      </c>
      <c r="B16" s="21" t="s">
        <v>725</v>
      </c>
      <c r="C16" s="16">
        <f>C17</f>
        <v>54688</v>
      </c>
    </row>
    <row r="17" spans="1:3" s="1" customFormat="1" ht="21" customHeight="1">
      <c r="A17" s="20" t="s">
        <v>726</v>
      </c>
      <c r="B17" s="21" t="s">
        <v>727</v>
      </c>
      <c r="C17" s="16">
        <v>54688</v>
      </c>
    </row>
    <row r="18" spans="1:3" ht="19.5" customHeight="1"/>
    <row r="19" spans="1:3" ht="19.5" customHeight="1"/>
    <row r="20" spans="1:3" ht="19.5" customHeight="1"/>
    <row r="21" spans="1:3" ht="19.5" customHeight="1"/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</sheetData>
  <mergeCells count="1">
    <mergeCell ref="A2:C2"/>
  </mergeCells>
  <phoneticPr fontId="5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29"/>
  <sheetViews>
    <sheetView workbookViewId="0">
      <selection activeCell="C23" sqref="C23"/>
    </sheetView>
  </sheetViews>
  <sheetFormatPr defaultColWidth="35.75" defaultRowHeight="15.75"/>
  <cols>
    <col min="1" max="1" width="15.125" style="231" customWidth="1"/>
    <col min="2" max="3" width="33.5" style="231" customWidth="1"/>
    <col min="4" max="4" width="8" style="231" customWidth="1"/>
    <col min="5" max="5" width="8.5" style="231" hidden="1" customWidth="1"/>
    <col min="6" max="6" width="7.875" style="231" hidden="1" customWidth="1"/>
    <col min="7" max="254" width="7.875" style="231" customWidth="1"/>
    <col min="255" max="16384" width="35.75" style="231"/>
  </cols>
  <sheetData>
    <row r="1" spans="1:5" ht="18" customHeight="1">
      <c r="A1" s="64" t="s">
        <v>19</v>
      </c>
      <c r="B1" s="64"/>
      <c r="C1" s="232"/>
    </row>
    <row r="2" spans="1:5" ht="39.950000000000003" customHeight="1">
      <c r="B2" s="254" t="s">
        <v>20</v>
      </c>
      <c r="C2" s="254"/>
    </row>
    <row r="3" spans="1:5" ht="18.75" customHeight="1">
      <c r="B3" s="233"/>
      <c r="C3" s="234" t="s">
        <v>21</v>
      </c>
    </row>
    <row r="4" spans="1:5" s="226" customFormat="1" ht="24.95" customHeight="1">
      <c r="A4" s="235" t="s">
        <v>22</v>
      </c>
      <c r="B4" s="236" t="s">
        <v>23</v>
      </c>
      <c r="C4" s="237" t="s">
        <v>24</v>
      </c>
      <c r="D4" s="238"/>
    </row>
    <row r="5" spans="1:5" s="227" customFormat="1" ht="24.95" customHeight="1">
      <c r="A5" s="239" t="s">
        <v>25</v>
      </c>
      <c r="B5" s="163" t="s">
        <v>26</v>
      </c>
      <c r="C5" s="196">
        <f>SUM(C6:C20)</f>
        <v>76000</v>
      </c>
      <c r="D5" s="240"/>
    </row>
    <row r="6" spans="1:5" s="228" customFormat="1" ht="24.95" customHeight="1">
      <c r="A6" s="241" t="s">
        <v>27</v>
      </c>
      <c r="B6" s="163" t="s">
        <v>28</v>
      </c>
      <c r="C6" s="242">
        <v>21166</v>
      </c>
      <c r="D6" s="243"/>
      <c r="E6" s="244"/>
    </row>
    <row r="7" spans="1:5" s="226" customFormat="1" ht="24.95" customHeight="1">
      <c r="A7" s="241" t="s">
        <v>29</v>
      </c>
      <c r="B7" s="163" t="s">
        <v>30</v>
      </c>
      <c r="C7" s="242">
        <v>3563</v>
      </c>
      <c r="D7" s="238"/>
      <c r="E7" s="244"/>
    </row>
    <row r="8" spans="1:5" s="229" customFormat="1" ht="24.95" customHeight="1">
      <c r="A8" s="241" t="s">
        <v>31</v>
      </c>
      <c r="B8" s="163" t="s">
        <v>32</v>
      </c>
      <c r="C8" s="245"/>
      <c r="D8" s="246"/>
      <c r="E8" s="247"/>
    </row>
    <row r="9" spans="1:5" s="229" customFormat="1" ht="24.95" customHeight="1">
      <c r="A9" s="241" t="s">
        <v>33</v>
      </c>
      <c r="B9" s="163" t="s">
        <v>34</v>
      </c>
      <c r="C9" s="242">
        <v>675</v>
      </c>
      <c r="D9" s="246"/>
      <c r="E9" s="247"/>
    </row>
    <row r="10" spans="1:5" s="230" customFormat="1" ht="24.95" customHeight="1">
      <c r="A10" s="241" t="s">
        <v>35</v>
      </c>
      <c r="B10" s="163" t="s">
        <v>36</v>
      </c>
      <c r="C10" s="242">
        <v>129</v>
      </c>
      <c r="D10" s="248"/>
      <c r="E10" s="247"/>
    </row>
    <row r="11" spans="1:5" ht="24.95" customHeight="1">
      <c r="A11" s="241" t="s">
        <v>37</v>
      </c>
      <c r="B11" s="163" t="s">
        <v>38</v>
      </c>
      <c r="C11" s="242">
        <v>3215</v>
      </c>
      <c r="E11" s="247"/>
    </row>
    <row r="12" spans="1:5" ht="24.95" customHeight="1">
      <c r="A12" s="241" t="s">
        <v>39</v>
      </c>
      <c r="B12" s="163" t="s">
        <v>40</v>
      </c>
      <c r="C12" s="242">
        <v>1923</v>
      </c>
      <c r="E12" s="247"/>
    </row>
    <row r="13" spans="1:5" ht="24.95" customHeight="1">
      <c r="A13" s="241" t="s">
        <v>41</v>
      </c>
      <c r="B13" s="163" t="s">
        <v>42</v>
      </c>
      <c r="C13" s="242">
        <v>1539</v>
      </c>
      <c r="E13" s="247"/>
    </row>
    <row r="14" spans="1:5" ht="24.95" customHeight="1">
      <c r="A14" s="241" t="s">
        <v>43</v>
      </c>
      <c r="B14" s="163" t="s">
        <v>44</v>
      </c>
      <c r="C14" s="242">
        <v>4326</v>
      </c>
      <c r="E14" s="247"/>
    </row>
    <row r="15" spans="1:5" ht="24.95" customHeight="1">
      <c r="A15" s="241" t="s">
        <v>45</v>
      </c>
      <c r="B15" s="163" t="s">
        <v>46</v>
      </c>
      <c r="C15" s="242">
        <v>14361</v>
      </c>
      <c r="E15" s="247"/>
    </row>
    <row r="16" spans="1:5" ht="24.95" customHeight="1">
      <c r="A16" s="241" t="s">
        <v>47</v>
      </c>
      <c r="B16" s="163" t="s">
        <v>48</v>
      </c>
      <c r="C16" s="242">
        <v>3343</v>
      </c>
      <c r="E16" s="247"/>
    </row>
    <row r="17" spans="1:5" ht="24.95" customHeight="1">
      <c r="A17" s="241" t="s">
        <v>49</v>
      </c>
      <c r="B17" s="163" t="s">
        <v>50</v>
      </c>
      <c r="C17" s="242">
        <v>9000</v>
      </c>
      <c r="E17" s="247"/>
    </row>
    <row r="18" spans="1:5" ht="24.95" customHeight="1">
      <c r="A18" s="241" t="s">
        <v>51</v>
      </c>
      <c r="B18" s="163" t="s">
        <v>52</v>
      </c>
      <c r="C18" s="242">
        <v>12583</v>
      </c>
      <c r="E18" s="247"/>
    </row>
    <row r="19" spans="1:5" ht="24.95" customHeight="1">
      <c r="A19" s="241" t="s">
        <v>53</v>
      </c>
      <c r="B19" s="163" t="s">
        <v>54</v>
      </c>
      <c r="C19" s="242">
        <v>177</v>
      </c>
    </row>
    <row r="20" spans="1:5" ht="24.95" customHeight="1">
      <c r="A20" s="241" t="s">
        <v>55</v>
      </c>
      <c r="B20" s="163" t="s">
        <v>56</v>
      </c>
      <c r="C20" s="242"/>
    </row>
    <row r="21" spans="1:5" ht="24.95" customHeight="1">
      <c r="A21" s="239" t="s">
        <v>57</v>
      </c>
      <c r="B21" s="163" t="s">
        <v>58</v>
      </c>
      <c r="C21" s="163">
        <f>SUM(C22:C28)</f>
        <v>16000</v>
      </c>
    </row>
    <row r="22" spans="1:5" ht="24.95" customHeight="1">
      <c r="A22" s="241" t="s">
        <v>59</v>
      </c>
      <c r="B22" s="163" t="s">
        <v>60</v>
      </c>
      <c r="C22" s="242">
        <v>4000</v>
      </c>
    </row>
    <row r="23" spans="1:5" ht="24.95" customHeight="1">
      <c r="A23" s="241" t="s">
        <v>61</v>
      </c>
      <c r="B23" s="163" t="s">
        <v>62</v>
      </c>
      <c r="C23" s="242">
        <v>1100</v>
      </c>
    </row>
    <row r="24" spans="1:5" ht="24.95" customHeight="1">
      <c r="A24" s="241" t="s">
        <v>63</v>
      </c>
      <c r="B24" s="163" t="s">
        <v>64</v>
      </c>
      <c r="C24" s="242">
        <v>3900</v>
      </c>
    </row>
    <row r="25" spans="1:5" ht="24.95" customHeight="1">
      <c r="A25" s="241" t="s">
        <v>65</v>
      </c>
      <c r="B25" s="163" t="s">
        <v>66</v>
      </c>
      <c r="C25" s="242">
        <v>5000</v>
      </c>
    </row>
    <row r="26" spans="1:5" ht="24.95" customHeight="1">
      <c r="A26" s="241" t="s">
        <v>67</v>
      </c>
      <c r="B26" s="163" t="s">
        <v>68</v>
      </c>
      <c r="C26" s="242"/>
    </row>
    <row r="27" spans="1:5" ht="24.95" customHeight="1">
      <c r="A27" s="241" t="s">
        <v>69</v>
      </c>
      <c r="B27" s="163" t="s">
        <v>70</v>
      </c>
      <c r="C27" s="242">
        <v>2000</v>
      </c>
    </row>
    <row r="28" spans="1:5" ht="24.95" customHeight="1">
      <c r="A28" s="241" t="s">
        <v>71</v>
      </c>
      <c r="B28" s="163" t="s">
        <v>72</v>
      </c>
      <c r="C28" s="163"/>
    </row>
    <row r="29" spans="1:5" ht="24.95" customHeight="1">
      <c r="A29" s="249"/>
      <c r="B29" s="161" t="s">
        <v>73</v>
      </c>
      <c r="C29" s="162">
        <f>C5+C21</f>
        <v>92000</v>
      </c>
    </row>
  </sheetData>
  <mergeCells count="1">
    <mergeCell ref="B2:C2"/>
  </mergeCells>
  <phoneticPr fontId="54" type="noConversion"/>
  <printOptions horizontalCentered="1"/>
  <pageMargins left="0.98402777777777795" right="0.74791666666666701" top="1.18055555555556" bottom="0.98402777777777795" header="0.51041666666666696" footer="0.51041666666666696"/>
  <pageSetup paperSize="9" firstPageNumber="4294963191" orientation="portrait" useFirstPageNumber="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ColWidth="9" defaultRowHeight="13.5"/>
  <sheetData/>
  <phoneticPr fontId="5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selection activeCell="C12" sqref="C12"/>
    </sheetView>
  </sheetViews>
  <sheetFormatPr defaultColWidth="7" defaultRowHeight="15"/>
  <cols>
    <col min="1" max="1" width="13.75" style="58" customWidth="1"/>
    <col min="2" max="2" width="35.125" style="59" customWidth="1"/>
    <col min="3" max="3" width="29.625" style="84" customWidth="1"/>
    <col min="4" max="4" width="10.375" style="60" hidden="1" customWidth="1"/>
    <col min="5" max="5" width="9.625" style="58" hidden="1" customWidth="1"/>
    <col min="6" max="6" width="8.125" style="58" hidden="1" customWidth="1"/>
    <col min="7" max="7" width="9.625" style="61" hidden="1" customWidth="1"/>
    <col min="8" max="8" width="17.5" style="61" hidden="1" customWidth="1"/>
    <col min="9" max="9" width="12.5" style="62" hidden="1" customWidth="1"/>
    <col min="10" max="10" width="7" style="63" hidden="1" customWidth="1"/>
    <col min="11" max="12" width="7" style="58" hidden="1" customWidth="1"/>
    <col min="13" max="13" width="13.875" style="58" hidden="1" customWidth="1"/>
    <col min="14" max="14" width="7.875" style="58" hidden="1" customWidth="1"/>
    <col min="15" max="15" width="9.5" style="58" hidden="1" customWidth="1"/>
    <col min="16" max="16" width="6.875" style="58" hidden="1" customWidth="1"/>
    <col min="17" max="17" width="9" style="58" hidden="1" customWidth="1"/>
    <col min="18" max="18" width="5.875" style="58" hidden="1" customWidth="1"/>
    <col min="19" max="19" width="5.25" style="58" hidden="1" customWidth="1"/>
    <col min="20" max="20" width="6.5" style="58" hidden="1" customWidth="1"/>
    <col min="21" max="22" width="7" style="58" hidden="1" customWidth="1"/>
    <col min="23" max="23" width="10.625" style="58" hidden="1" customWidth="1"/>
    <col min="24" max="24" width="10.5" style="58" hidden="1" customWidth="1"/>
    <col min="25" max="25" width="7" style="58" hidden="1" customWidth="1"/>
    <col min="26" max="16384" width="7" style="58"/>
  </cols>
  <sheetData>
    <row r="1" spans="1:25" ht="29.25" customHeight="1">
      <c r="A1" s="64" t="s">
        <v>74</v>
      </c>
      <c r="B1" s="64"/>
    </row>
    <row r="2" spans="1:25" ht="28.5" customHeight="1">
      <c r="B2" s="255" t="s">
        <v>75</v>
      </c>
      <c r="C2" s="256"/>
      <c r="G2" s="58"/>
      <c r="H2" s="58"/>
      <c r="I2" s="58"/>
    </row>
    <row r="3" spans="1:25" s="60" customFormat="1" ht="21.75" customHeight="1">
      <c r="B3" s="59"/>
      <c r="C3" s="104" t="s">
        <v>76</v>
      </c>
      <c r="E3" s="60">
        <v>12.11</v>
      </c>
      <c r="G3" s="60">
        <v>12.22</v>
      </c>
      <c r="J3" s="84"/>
      <c r="M3" s="60">
        <v>1.2</v>
      </c>
    </row>
    <row r="4" spans="1:25" s="60" customFormat="1" ht="39" customHeight="1">
      <c r="A4" s="65" t="s">
        <v>77</v>
      </c>
      <c r="B4" s="65" t="s">
        <v>23</v>
      </c>
      <c r="C4" s="86" t="s">
        <v>24</v>
      </c>
      <c r="G4" s="105" t="s">
        <v>78</v>
      </c>
      <c r="H4" s="105" t="s">
        <v>79</v>
      </c>
      <c r="I4" s="105" t="s">
        <v>80</v>
      </c>
      <c r="J4" s="84"/>
      <c r="M4" s="105" t="s">
        <v>78</v>
      </c>
      <c r="N4" s="114" t="s">
        <v>79</v>
      </c>
      <c r="O4" s="105" t="s">
        <v>80</v>
      </c>
    </row>
    <row r="5" spans="1:25" s="59" customFormat="1" ht="39" customHeight="1">
      <c r="A5" s="215"/>
      <c r="B5" s="106" t="s">
        <v>81</v>
      </c>
      <c r="C5" s="216">
        <f>SUM(C6:C28)</f>
        <v>313004</v>
      </c>
      <c r="D5" s="59">
        <v>105429</v>
      </c>
      <c r="E5" s="59">
        <v>595734.14</v>
      </c>
      <c r="F5" s="59">
        <f>104401+13602</f>
        <v>118003</v>
      </c>
      <c r="G5" s="108" t="s">
        <v>82</v>
      </c>
      <c r="H5" s="108" t="s">
        <v>83</v>
      </c>
      <c r="I5" s="108">
        <v>596221.15</v>
      </c>
      <c r="J5" s="59" t="e">
        <f>G5-B5</f>
        <v>#VALUE!</v>
      </c>
      <c r="K5" s="59">
        <f>I5-C5</f>
        <v>283217.15000000002</v>
      </c>
      <c r="L5" s="59">
        <v>75943</v>
      </c>
      <c r="M5" s="108" t="s">
        <v>82</v>
      </c>
      <c r="N5" s="108" t="s">
        <v>83</v>
      </c>
      <c r="O5" s="108">
        <v>643048.94999999995</v>
      </c>
      <c r="P5" s="59" t="e">
        <f>M5-B5</f>
        <v>#VALUE!</v>
      </c>
      <c r="Q5" s="59">
        <f>O5-C5</f>
        <v>330044.95</v>
      </c>
      <c r="S5" s="59">
        <v>717759</v>
      </c>
      <c r="U5" s="115" t="s">
        <v>82</v>
      </c>
      <c r="V5" s="115" t="s">
        <v>83</v>
      </c>
      <c r="W5" s="115">
        <v>659380.53</v>
      </c>
      <c r="X5" s="59">
        <f>C5-W5</f>
        <v>-346376.53</v>
      </c>
      <c r="Y5" s="59" t="e">
        <f>U5-B5</f>
        <v>#VALUE!</v>
      </c>
    </row>
    <row r="6" spans="1:25" s="92" customFormat="1" ht="39" customHeight="1">
      <c r="A6" s="68" t="s">
        <v>82</v>
      </c>
      <c r="B6" s="109" t="s">
        <v>84</v>
      </c>
      <c r="C6" s="216">
        <v>20323</v>
      </c>
      <c r="E6" s="92">
        <v>7616.62</v>
      </c>
      <c r="G6" s="217" t="s">
        <v>85</v>
      </c>
      <c r="H6" s="217" t="s">
        <v>86</v>
      </c>
      <c r="I6" s="217">
        <v>7616.62</v>
      </c>
      <c r="J6" s="92" t="e">
        <f>G6-B6</f>
        <v>#VALUE!</v>
      </c>
      <c r="K6" s="92">
        <f>I6-C6</f>
        <v>-12706.38</v>
      </c>
      <c r="M6" s="217" t="s">
        <v>85</v>
      </c>
      <c r="N6" s="217" t="s">
        <v>86</v>
      </c>
      <c r="O6" s="217">
        <v>7749.58</v>
      </c>
      <c r="P6" s="92" t="e">
        <f>M6-B6</f>
        <v>#VALUE!</v>
      </c>
      <c r="Q6" s="92">
        <f>O6-C6</f>
        <v>-12573.42</v>
      </c>
      <c r="U6" s="224" t="s">
        <v>85</v>
      </c>
      <c r="V6" s="224" t="s">
        <v>86</v>
      </c>
      <c r="W6" s="224">
        <v>8475.4699999999993</v>
      </c>
      <c r="X6" s="92">
        <f>C6-W6</f>
        <v>11847.53</v>
      </c>
      <c r="Y6" s="92" t="e">
        <f>U6-B6</f>
        <v>#VALUE!</v>
      </c>
    </row>
    <row r="7" spans="1:25" s="95" customFormat="1" ht="39" customHeight="1">
      <c r="A7" s="68" t="s">
        <v>87</v>
      </c>
      <c r="B7" s="109" t="s">
        <v>88</v>
      </c>
      <c r="C7" s="216"/>
      <c r="E7" s="95">
        <v>3922.87</v>
      </c>
      <c r="G7" s="218" t="s">
        <v>89</v>
      </c>
      <c r="H7" s="218" t="s">
        <v>90</v>
      </c>
      <c r="I7" s="218">
        <v>3922.87</v>
      </c>
      <c r="J7" s="95" t="e">
        <f>G7-B7</f>
        <v>#VALUE!</v>
      </c>
      <c r="K7" s="95">
        <f>I7-C7</f>
        <v>3922.87</v>
      </c>
      <c r="L7" s="95">
        <v>750</v>
      </c>
      <c r="M7" s="218" t="s">
        <v>89</v>
      </c>
      <c r="N7" s="218" t="s">
        <v>90</v>
      </c>
      <c r="O7" s="218">
        <v>4041.81</v>
      </c>
      <c r="P7" s="95" t="e">
        <f>M7-B7</f>
        <v>#VALUE!</v>
      </c>
      <c r="Q7" s="95">
        <f>O7-C7</f>
        <v>4041.81</v>
      </c>
      <c r="U7" s="225" t="s">
        <v>89</v>
      </c>
      <c r="V7" s="225" t="s">
        <v>90</v>
      </c>
      <c r="W7" s="225">
        <v>4680.9399999999996</v>
      </c>
      <c r="X7" s="95">
        <f>C7-W7</f>
        <v>-4680.9399999999996</v>
      </c>
      <c r="Y7" s="95" t="e">
        <f>U7-B7</f>
        <v>#VALUE!</v>
      </c>
    </row>
    <row r="8" spans="1:25" s="95" customFormat="1" ht="39" customHeight="1">
      <c r="A8" s="68" t="s">
        <v>91</v>
      </c>
      <c r="B8" s="109" t="s">
        <v>92</v>
      </c>
      <c r="C8" s="216">
        <v>13237</v>
      </c>
      <c r="G8" s="218"/>
      <c r="H8" s="218"/>
      <c r="I8" s="218"/>
      <c r="M8" s="218"/>
      <c r="N8" s="218"/>
      <c r="O8" s="218"/>
      <c r="U8" s="225"/>
      <c r="V8" s="225"/>
      <c r="W8" s="225"/>
    </row>
    <row r="9" spans="1:25" s="95" customFormat="1" ht="39" customHeight="1">
      <c r="A9" s="68" t="s">
        <v>93</v>
      </c>
      <c r="B9" s="109" t="s">
        <v>94</v>
      </c>
      <c r="C9" s="216">
        <v>84759</v>
      </c>
      <c r="G9" s="218"/>
      <c r="H9" s="218"/>
      <c r="I9" s="218"/>
      <c r="M9" s="218"/>
      <c r="N9" s="218"/>
      <c r="O9" s="218"/>
      <c r="U9" s="225"/>
      <c r="V9" s="225"/>
      <c r="W9" s="225"/>
    </row>
    <row r="10" spans="1:25" s="95" customFormat="1" ht="39" customHeight="1">
      <c r="A10" s="68" t="s">
        <v>95</v>
      </c>
      <c r="B10" s="109" t="s">
        <v>96</v>
      </c>
      <c r="C10" s="216">
        <v>3774</v>
      </c>
      <c r="G10" s="218"/>
      <c r="H10" s="218"/>
      <c r="I10" s="218"/>
      <c r="M10" s="218"/>
      <c r="N10" s="218"/>
      <c r="O10" s="218"/>
      <c r="U10" s="225"/>
      <c r="V10" s="225"/>
      <c r="W10" s="225"/>
    </row>
    <row r="11" spans="1:25" s="95" customFormat="1" ht="39" customHeight="1">
      <c r="A11" s="68" t="s">
        <v>97</v>
      </c>
      <c r="B11" s="109" t="s">
        <v>98</v>
      </c>
      <c r="C11" s="216">
        <v>2951</v>
      </c>
      <c r="G11" s="218"/>
      <c r="H11" s="218"/>
      <c r="I11" s="218"/>
      <c r="M11" s="218"/>
      <c r="N11" s="218"/>
      <c r="O11" s="218"/>
      <c r="U11" s="225"/>
      <c r="V11" s="225"/>
      <c r="W11" s="225"/>
    </row>
    <row r="12" spans="1:25" s="95" customFormat="1" ht="39" customHeight="1">
      <c r="A12" s="68" t="s">
        <v>99</v>
      </c>
      <c r="B12" s="109" t="s">
        <v>100</v>
      </c>
      <c r="C12" s="216">
        <v>35367</v>
      </c>
      <c r="G12" s="218"/>
      <c r="H12" s="218"/>
      <c r="I12" s="218"/>
      <c r="M12" s="218"/>
      <c r="N12" s="218"/>
      <c r="O12" s="218"/>
      <c r="U12" s="225"/>
      <c r="V12" s="225"/>
      <c r="W12" s="225"/>
    </row>
    <row r="13" spans="1:25" s="95" customFormat="1" ht="39" customHeight="1">
      <c r="A13" s="68" t="s">
        <v>101</v>
      </c>
      <c r="B13" s="109" t="s">
        <v>102</v>
      </c>
      <c r="C13" s="216">
        <v>21876</v>
      </c>
      <c r="G13" s="218"/>
      <c r="H13" s="218"/>
      <c r="I13" s="218"/>
      <c r="M13" s="218"/>
      <c r="N13" s="218"/>
      <c r="O13" s="218"/>
      <c r="U13" s="225"/>
      <c r="V13" s="225"/>
      <c r="W13" s="225"/>
    </row>
    <row r="14" spans="1:25" s="95" customFormat="1" ht="39" customHeight="1">
      <c r="A14" s="68" t="s">
        <v>103</v>
      </c>
      <c r="B14" s="109" t="s">
        <v>104</v>
      </c>
      <c r="C14" s="216">
        <v>13606</v>
      </c>
      <c r="G14" s="218"/>
      <c r="H14" s="218"/>
      <c r="I14" s="218"/>
      <c r="M14" s="218"/>
      <c r="N14" s="218"/>
      <c r="O14" s="218"/>
      <c r="U14" s="225"/>
      <c r="V14" s="225"/>
      <c r="W14" s="225"/>
    </row>
    <row r="15" spans="1:25" s="95" customFormat="1" ht="39" customHeight="1">
      <c r="A15" s="68" t="s">
        <v>105</v>
      </c>
      <c r="B15" s="109" t="s">
        <v>106</v>
      </c>
      <c r="C15" s="216">
        <v>9205</v>
      </c>
      <c r="G15" s="218"/>
      <c r="H15" s="218"/>
      <c r="I15" s="218"/>
      <c r="M15" s="218"/>
      <c r="N15" s="218"/>
      <c r="O15" s="218"/>
      <c r="U15" s="225"/>
      <c r="V15" s="225"/>
      <c r="W15" s="225"/>
    </row>
    <row r="16" spans="1:25" s="95" customFormat="1" ht="39" customHeight="1">
      <c r="A16" s="68" t="s">
        <v>107</v>
      </c>
      <c r="B16" s="109" t="s">
        <v>108</v>
      </c>
      <c r="C16" s="216">
        <v>79565</v>
      </c>
      <c r="G16" s="218"/>
      <c r="H16" s="218"/>
      <c r="I16" s="218"/>
      <c r="M16" s="218"/>
      <c r="N16" s="218"/>
      <c r="O16" s="218"/>
      <c r="U16" s="225"/>
      <c r="V16" s="225"/>
      <c r="W16" s="225"/>
    </row>
    <row r="17" spans="1:25" s="95" customFormat="1" ht="39" customHeight="1">
      <c r="A17" s="68" t="s">
        <v>109</v>
      </c>
      <c r="B17" s="109" t="s">
        <v>110</v>
      </c>
      <c r="C17" s="216">
        <v>3089</v>
      </c>
      <c r="G17" s="218"/>
      <c r="H17" s="218"/>
      <c r="I17" s="218"/>
      <c r="M17" s="218"/>
      <c r="N17" s="218"/>
      <c r="O17" s="218"/>
      <c r="U17" s="225"/>
      <c r="V17" s="225"/>
      <c r="W17" s="225"/>
    </row>
    <row r="18" spans="1:25" s="95" customFormat="1" ht="39" customHeight="1">
      <c r="A18" s="68" t="s">
        <v>111</v>
      </c>
      <c r="B18" s="109" t="s">
        <v>112</v>
      </c>
      <c r="C18" s="216">
        <v>5760</v>
      </c>
      <c r="G18" s="218"/>
      <c r="H18" s="218"/>
      <c r="I18" s="218"/>
      <c r="M18" s="218"/>
      <c r="N18" s="218"/>
      <c r="O18" s="218"/>
      <c r="U18" s="225"/>
      <c r="V18" s="225"/>
      <c r="W18" s="225"/>
    </row>
    <row r="19" spans="1:25" s="95" customFormat="1" ht="39" customHeight="1">
      <c r="A19" s="68" t="s">
        <v>113</v>
      </c>
      <c r="B19" s="109" t="s">
        <v>114</v>
      </c>
      <c r="C19" s="216">
        <v>403</v>
      </c>
      <c r="G19" s="218"/>
      <c r="H19" s="218"/>
      <c r="I19" s="218"/>
      <c r="M19" s="218"/>
      <c r="N19" s="218"/>
      <c r="O19" s="218"/>
      <c r="U19" s="225"/>
      <c r="V19" s="225"/>
      <c r="W19" s="225"/>
    </row>
    <row r="20" spans="1:25" s="95" customFormat="1" ht="39" customHeight="1">
      <c r="A20" s="68" t="s">
        <v>115</v>
      </c>
      <c r="B20" s="109" t="s">
        <v>116</v>
      </c>
      <c r="C20" s="216"/>
      <c r="G20" s="218"/>
      <c r="H20" s="218"/>
      <c r="I20" s="218"/>
      <c r="M20" s="218"/>
      <c r="N20" s="218"/>
      <c r="O20" s="218"/>
      <c r="U20" s="225"/>
      <c r="V20" s="225"/>
      <c r="W20" s="225"/>
    </row>
    <row r="21" spans="1:25" s="95" customFormat="1" ht="39" customHeight="1">
      <c r="A21" s="68" t="s">
        <v>117</v>
      </c>
      <c r="B21" s="109" t="s">
        <v>118</v>
      </c>
      <c r="C21" s="216">
        <v>2527</v>
      </c>
      <c r="G21" s="218"/>
      <c r="H21" s="218"/>
      <c r="I21" s="218"/>
      <c r="M21" s="218"/>
      <c r="N21" s="218"/>
      <c r="O21" s="218"/>
      <c r="U21" s="225"/>
      <c r="V21" s="225"/>
      <c r="W21" s="225"/>
    </row>
    <row r="22" spans="1:25" s="95" customFormat="1" ht="39" customHeight="1">
      <c r="A22" s="68" t="s">
        <v>119</v>
      </c>
      <c r="B22" s="109" t="s">
        <v>120</v>
      </c>
      <c r="C22" s="216">
        <v>665</v>
      </c>
      <c r="G22" s="218"/>
      <c r="H22" s="218"/>
      <c r="I22" s="218"/>
      <c r="M22" s="218"/>
      <c r="N22" s="218"/>
      <c r="O22" s="218"/>
      <c r="U22" s="225"/>
      <c r="V22" s="225"/>
      <c r="W22" s="225"/>
    </row>
    <row r="23" spans="1:25" s="95" customFormat="1" ht="39" customHeight="1">
      <c r="A23" s="68" t="s">
        <v>121</v>
      </c>
      <c r="B23" s="109" t="s">
        <v>122</v>
      </c>
      <c r="C23" s="216">
        <v>0</v>
      </c>
      <c r="G23" s="218"/>
      <c r="H23" s="218"/>
      <c r="I23" s="218"/>
      <c r="M23" s="218"/>
      <c r="N23" s="218"/>
      <c r="O23" s="218"/>
      <c r="U23" s="225"/>
      <c r="V23" s="225"/>
      <c r="W23" s="225"/>
    </row>
    <row r="24" spans="1:25" s="95" customFormat="1" ht="39" customHeight="1">
      <c r="A24" s="68" t="s">
        <v>123</v>
      </c>
      <c r="B24" s="109" t="s">
        <v>124</v>
      </c>
      <c r="C24" s="216">
        <v>1097</v>
      </c>
      <c r="G24" s="218"/>
      <c r="H24" s="218"/>
      <c r="I24" s="218"/>
      <c r="M24" s="218"/>
      <c r="N24" s="218"/>
      <c r="O24" s="218"/>
      <c r="U24" s="225"/>
      <c r="V24" s="225"/>
      <c r="W24" s="225"/>
    </row>
    <row r="25" spans="1:25" s="95" customFormat="1" ht="39" customHeight="1">
      <c r="A25" s="68" t="s">
        <v>125</v>
      </c>
      <c r="B25" s="109" t="s">
        <v>126</v>
      </c>
      <c r="C25" s="216">
        <v>3300</v>
      </c>
      <c r="G25" s="218"/>
      <c r="H25" s="218"/>
      <c r="I25" s="218"/>
      <c r="M25" s="218"/>
      <c r="N25" s="218"/>
      <c r="O25" s="218"/>
      <c r="U25" s="225"/>
      <c r="V25" s="225"/>
      <c r="W25" s="225"/>
    </row>
    <row r="26" spans="1:25" s="95" customFormat="1" ht="39" customHeight="1">
      <c r="A26" s="68" t="s">
        <v>127</v>
      </c>
      <c r="B26" s="109" t="s">
        <v>128</v>
      </c>
      <c r="C26" s="216">
        <v>5570</v>
      </c>
      <c r="G26" s="218"/>
      <c r="H26" s="218"/>
      <c r="I26" s="218"/>
      <c r="M26" s="218"/>
      <c r="N26" s="218"/>
      <c r="O26" s="218"/>
      <c r="U26" s="225"/>
      <c r="V26" s="225"/>
      <c r="W26" s="225"/>
    </row>
    <row r="27" spans="1:25" s="95" customFormat="1" ht="39" customHeight="1">
      <c r="A27" s="68" t="s">
        <v>129</v>
      </c>
      <c r="B27" s="109" t="s">
        <v>130</v>
      </c>
      <c r="C27" s="216">
        <v>30</v>
      </c>
      <c r="G27" s="218"/>
      <c r="H27" s="218"/>
      <c r="I27" s="218"/>
      <c r="M27" s="218"/>
      <c r="N27" s="218"/>
      <c r="O27" s="218"/>
      <c r="U27" s="225"/>
      <c r="V27" s="225"/>
      <c r="W27" s="225"/>
    </row>
    <row r="28" spans="1:25" s="60" customFormat="1" ht="39" customHeight="1">
      <c r="A28" s="219">
        <v>229</v>
      </c>
      <c r="B28" s="109" t="s">
        <v>131</v>
      </c>
      <c r="C28" s="216">
        <v>5900</v>
      </c>
      <c r="D28" s="98"/>
      <c r="E28" s="98">
        <v>135.6</v>
      </c>
      <c r="G28" s="110" t="s">
        <v>132</v>
      </c>
      <c r="H28" s="110" t="s">
        <v>133</v>
      </c>
      <c r="I28" s="111">
        <v>135.6</v>
      </c>
      <c r="J28" s="84" t="e">
        <f>G28-B28</f>
        <v>#VALUE!</v>
      </c>
      <c r="K28" s="70">
        <f>I28-C28</f>
        <v>-5764.4</v>
      </c>
      <c r="L28" s="70"/>
      <c r="M28" s="110" t="s">
        <v>132</v>
      </c>
      <c r="N28" s="110" t="s">
        <v>133</v>
      </c>
      <c r="O28" s="111">
        <v>135.6</v>
      </c>
      <c r="P28" s="84" t="e">
        <f>M28-B28</f>
        <v>#VALUE!</v>
      </c>
      <c r="Q28" s="70">
        <f>O28-C28</f>
        <v>-5764.4</v>
      </c>
      <c r="U28" s="116" t="s">
        <v>132</v>
      </c>
      <c r="V28" s="116" t="s">
        <v>133</v>
      </c>
      <c r="W28" s="117">
        <v>135.6</v>
      </c>
      <c r="X28" s="60">
        <f>C28-W28</f>
        <v>5764.4</v>
      </c>
      <c r="Y28" s="60" t="e">
        <f>U28-B28</f>
        <v>#VALUE!</v>
      </c>
    </row>
    <row r="29" spans="1:25" s="60" customFormat="1" ht="39" customHeight="1">
      <c r="A29" s="219"/>
      <c r="B29" s="106" t="s">
        <v>134</v>
      </c>
      <c r="C29" s="220">
        <f>C30</f>
        <v>24345</v>
      </c>
      <c r="D29" s="70">
        <v>105429</v>
      </c>
      <c r="E29" s="112">
        <v>595734.14</v>
      </c>
      <c r="F29" s="60">
        <f>104401+13602</f>
        <v>118003</v>
      </c>
      <c r="G29" s="110" t="s">
        <v>82</v>
      </c>
      <c r="H29" s="110" t="s">
        <v>83</v>
      </c>
      <c r="I29" s="111">
        <v>596221.15</v>
      </c>
      <c r="J29" s="84" t="e">
        <f>G29-B29</f>
        <v>#VALUE!</v>
      </c>
      <c r="K29" s="70">
        <f>I29-C29</f>
        <v>571876.15</v>
      </c>
      <c r="L29" s="70">
        <v>75943</v>
      </c>
      <c r="M29" s="110" t="s">
        <v>82</v>
      </c>
      <c r="N29" s="110" t="s">
        <v>83</v>
      </c>
      <c r="O29" s="111">
        <v>643048.94999999995</v>
      </c>
      <c r="P29" s="84" t="e">
        <f>M29-B29</f>
        <v>#VALUE!</v>
      </c>
      <c r="Q29" s="70">
        <f>O29-C29</f>
        <v>618703.94999999995</v>
      </c>
      <c r="S29" s="60">
        <v>717759</v>
      </c>
      <c r="U29" s="116" t="s">
        <v>82</v>
      </c>
      <c r="V29" s="116" t="s">
        <v>83</v>
      </c>
      <c r="W29" s="117">
        <v>659380.53</v>
      </c>
      <c r="X29" s="60">
        <f>C29-W29</f>
        <v>-635035.53</v>
      </c>
      <c r="Y29" s="60" t="e">
        <f>U29-B29</f>
        <v>#VALUE!</v>
      </c>
    </row>
    <row r="30" spans="1:25" s="60" customFormat="1" ht="39" customHeight="1">
      <c r="A30" s="219">
        <v>230</v>
      </c>
      <c r="B30" s="109" t="s">
        <v>135</v>
      </c>
      <c r="C30" s="220">
        <f>SUM(C31:C32)</f>
        <v>24345</v>
      </c>
      <c r="D30" s="70"/>
      <c r="E30" s="70"/>
      <c r="G30" s="110"/>
      <c r="H30" s="110"/>
      <c r="I30" s="111"/>
      <c r="J30" s="84"/>
      <c r="K30" s="70"/>
      <c r="L30" s="70"/>
      <c r="M30" s="110"/>
      <c r="N30" s="110"/>
      <c r="O30" s="111"/>
      <c r="P30" s="84"/>
      <c r="Q30" s="70"/>
      <c r="U30" s="116"/>
      <c r="V30" s="116"/>
      <c r="W30" s="117"/>
    </row>
    <row r="31" spans="1:25" s="60" customFormat="1" ht="39" customHeight="1">
      <c r="A31" s="219">
        <v>23002</v>
      </c>
      <c r="B31" s="221" t="s">
        <v>136</v>
      </c>
      <c r="C31" s="220">
        <v>24345</v>
      </c>
      <c r="D31" s="70"/>
      <c r="E31" s="70">
        <v>3922.87</v>
      </c>
      <c r="G31" s="110" t="s">
        <v>89</v>
      </c>
      <c r="H31" s="110" t="s">
        <v>90</v>
      </c>
      <c r="I31" s="111">
        <v>3922.87</v>
      </c>
      <c r="J31" s="84" t="e">
        <f>G31-B31</f>
        <v>#VALUE!</v>
      </c>
      <c r="K31" s="70">
        <f>I31-C31</f>
        <v>-20422.13</v>
      </c>
      <c r="L31" s="70">
        <v>750</v>
      </c>
      <c r="M31" s="110" t="s">
        <v>89</v>
      </c>
      <c r="N31" s="110" t="s">
        <v>90</v>
      </c>
      <c r="O31" s="111">
        <v>4041.81</v>
      </c>
      <c r="P31" s="84" t="e">
        <f>M31-B31</f>
        <v>#VALUE!</v>
      </c>
      <c r="Q31" s="70">
        <f>O31-C31</f>
        <v>-20303.189999999999</v>
      </c>
      <c r="U31" s="116" t="s">
        <v>89</v>
      </c>
      <c r="V31" s="116" t="s">
        <v>90</v>
      </c>
      <c r="W31" s="117">
        <v>4680.9399999999996</v>
      </c>
      <c r="X31" s="60">
        <f>C31-W31</f>
        <v>19664.060000000001</v>
      </c>
      <c r="Y31" s="60" t="e">
        <f>U31-B31</f>
        <v>#VALUE!</v>
      </c>
    </row>
    <row r="32" spans="1:25" s="60" customFormat="1" ht="39" customHeight="1">
      <c r="A32" s="219">
        <v>23003</v>
      </c>
      <c r="B32" s="221" t="s">
        <v>137</v>
      </c>
      <c r="C32" s="220"/>
      <c r="D32" s="70"/>
      <c r="E32" s="70">
        <v>3922.87</v>
      </c>
      <c r="G32" s="110" t="s">
        <v>89</v>
      </c>
      <c r="H32" s="110" t="s">
        <v>90</v>
      </c>
      <c r="I32" s="111">
        <v>3922.87</v>
      </c>
      <c r="J32" s="84" t="e">
        <f>G32-B32</f>
        <v>#VALUE!</v>
      </c>
      <c r="K32" s="70">
        <f>I32-C32</f>
        <v>3922.87</v>
      </c>
      <c r="L32" s="70">
        <v>750</v>
      </c>
      <c r="M32" s="110" t="s">
        <v>89</v>
      </c>
      <c r="N32" s="110" t="s">
        <v>90</v>
      </c>
      <c r="O32" s="111">
        <v>4041.81</v>
      </c>
      <c r="P32" s="84" t="e">
        <f>M32-B32</f>
        <v>#VALUE!</v>
      </c>
      <c r="Q32" s="70">
        <f>O32-C32</f>
        <v>4041.81</v>
      </c>
      <c r="U32" s="116" t="s">
        <v>89</v>
      </c>
      <c r="V32" s="116" t="s">
        <v>90</v>
      </c>
      <c r="W32" s="117">
        <v>4680.9399999999996</v>
      </c>
      <c r="X32" s="60">
        <f>C32-W32</f>
        <v>-4680.9399999999996</v>
      </c>
      <c r="Y32" s="60" t="e">
        <f>U32-B32</f>
        <v>#VALUE!</v>
      </c>
    </row>
    <row r="33" spans="1:25" s="60" customFormat="1" ht="39" customHeight="1">
      <c r="A33" s="222"/>
      <c r="B33" s="223" t="s">
        <v>138</v>
      </c>
      <c r="C33" s="86">
        <f>C29+C5</f>
        <v>337349</v>
      </c>
      <c r="G33" s="105" t="str">
        <f>""</f>
        <v/>
      </c>
      <c r="H33" s="105" t="str">
        <f>""</f>
        <v/>
      </c>
      <c r="I33" s="105" t="str">
        <f>""</f>
        <v/>
      </c>
      <c r="J33" s="84"/>
      <c r="M33" s="105" t="str">
        <f>""</f>
        <v/>
      </c>
      <c r="N33" s="114" t="str">
        <f>""</f>
        <v/>
      </c>
      <c r="O33" s="105" t="str">
        <f>""</f>
        <v/>
      </c>
      <c r="W33" s="103" t="e">
        <f>W34+#REF!+#REF!+#REF!+#REF!+#REF!+#REF!+#REF!+#REF!+#REF!+#REF!+#REF!+#REF!+#REF!+#REF!+#REF!+#REF!+#REF!+#REF!+#REF!+#REF!</f>
        <v>#REF!</v>
      </c>
      <c r="X33" s="103" t="e">
        <f>X34+#REF!+#REF!+#REF!+#REF!+#REF!+#REF!+#REF!+#REF!+#REF!+#REF!+#REF!+#REF!+#REF!+#REF!+#REF!+#REF!+#REF!+#REF!+#REF!+#REF!</f>
        <v>#REF!</v>
      </c>
    </row>
    <row r="34" spans="1:25" ht="19.5" customHeight="1">
      <c r="Q34" s="73"/>
      <c r="U34" s="79" t="s">
        <v>129</v>
      </c>
      <c r="V34" s="79" t="s">
        <v>139</v>
      </c>
      <c r="W34" s="80">
        <v>19998</v>
      </c>
      <c r="X34" s="58">
        <f>C34-W34</f>
        <v>-19998</v>
      </c>
      <c r="Y34" s="58">
        <f>U34-B34</f>
        <v>232</v>
      </c>
    </row>
    <row r="35" spans="1:25" ht="19.5" customHeight="1">
      <c r="Q35" s="73"/>
      <c r="U35" s="79" t="s">
        <v>140</v>
      </c>
      <c r="V35" s="79" t="s">
        <v>141</v>
      </c>
      <c r="W35" s="80">
        <v>19998</v>
      </c>
      <c r="X35" s="58">
        <f>C35-W35</f>
        <v>-19998</v>
      </c>
      <c r="Y35" s="58">
        <f>U35-B35</f>
        <v>23203</v>
      </c>
    </row>
    <row r="36" spans="1:25" ht="19.5" customHeight="1">
      <c r="Q36" s="73"/>
      <c r="U36" s="79" t="s">
        <v>142</v>
      </c>
      <c r="V36" s="79" t="s">
        <v>143</v>
      </c>
      <c r="W36" s="80">
        <v>19998</v>
      </c>
      <c r="X36" s="58">
        <f>C36-W36</f>
        <v>-19998</v>
      </c>
      <c r="Y36" s="58">
        <f>U36-B36</f>
        <v>2320301</v>
      </c>
    </row>
    <row r="37" spans="1:25" ht="19.5" customHeight="1">
      <c r="Q37" s="73"/>
    </row>
    <row r="38" spans="1:25" ht="19.5" customHeight="1">
      <c r="Q38" s="73"/>
    </row>
    <row r="39" spans="1:25" ht="19.5" customHeight="1">
      <c r="Q39" s="73"/>
    </row>
    <row r="40" spans="1:25" ht="19.5" customHeight="1">
      <c r="Q40" s="73"/>
    </row>
    <row r="41" spans="1:25" ht="19.5" customHeight="1">
      <c r="Q41" s="73"/>
    </row>
    <row r="42" spans="1:25" ht="19.5" customHeight="1">
      <c r="Q42" s="73"/>
    </row>
    <row r="43" spans="1:25" ht="19.5" customHeight="1">
      <c r="Q43" s="73"/>
    </row>
    <row r="44" spans="1:25" ht="19.5" customHeight="1">
      <c r="Q44" s="73"/>
    </row>
    <row r="45" spans="1:25" ht="19.5" customHeight="1">
      <c r="Q45" s="73"/>
    </row>
    <row r="46" spans="1:25" ht="19.5" customHeight="1">
      <c r="Q46" s="73"/>
    </row>
    <row r="47" spans="1:25" ht="19.5" customHeight="1">
      <c r="Q47" s="73"/>
    </row>
    <row r="48" spans="1:25" ht="19.5" customHeight="1">
      <c r="Q48" s="73"/>
    </row>
    <row r="49" spans="17:17" ht="19.5" customHeight="1">
      <c r="Q49" s="73"/>
    </row>
  </sheetData>
  <mergeCells count="1">
    <mergeCell ref="B2:C2"/>
  </mergeCells>
  <phoneticPr fontId="5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H397"/>
  <sheetViews>
    <sheetView topLeftCell="A19" workbookViewId="0">
      <selection activeCell="B3" sqref="B3"/>
    </sheetView>
  </sheetViews>
  <sheetFormatPr defaultColWidth="9" defaultRowHeight="13.5"/>
  <cols>
    <col min="1" max="1" width="16.25" style="193" customWidth="1"/>
    <col min="2" max="2" width="29.5" style="193" customWidth="1"/>
    <col min="3" max="3" width="15.625" style="193" customWidth="1"/>
    <col min="4" max="4" width="15.5" style="193" customWidth="1"/>
    <col min="5" max="16384" width="9" style="193"/>
  </cols>
  <sheetData>
    <row r="1" spans="1:5" ht="29.25" customHeight="1">
      <c r="B1" s="194"/>
      <c r="D1" s="195" t="s">
        <v>144</v>
      </c>
    </row>
    <row r="2" spans="1:5" ht="28.5" customHeight="1">
      <c r="B2" s="257" t="s">
        <v>145</v>
      </c>
      <c r="C2" s="257"/>
      <c r="D2" s="257"/>
    </row>
    <row r="3" spans="1:5" ht="21.75" customHeight="1">
      <c r="D3" s="195" t="s">
        <v>146</v>
      </c>
    </row>
    <row r="4" spans="1:5" ht="39" customHeight="1">
      <c r="A4" s="196" t="s">
        <v>77</v>
      </c>
      <c r="B4" s="197" t="s">
        <v>147</v>
      </c>
      <c r="C4" s="198" t="s">
        <v>148</v>
      </c>
      <c r="D4" s="198" t="s">
        <v>149</v>
      </c>
      <c r="E4" s="199"/>
    </row>
    <row r="5" spans="1:5" ht="18.95" customHeight="1">
      <c r="A5" s="200"/>
      <c r="B5" s="200" t="s">
        <v>150</v>
      </c>
      <c r="C5" s="201">
        <f>C6+C91+C113+C138+C152+C170+C234+C277+C285+C295+C341+C351+C361+C364+C374+C378+C387+C388+C393+C396</f>
        <v>337349</v>
      </c>
      <c r="D5" s="198"/>
      <c r="E5" s="199"/>
    </row>
    <row r="6" spans="1:5" ht="20.100000000000001" customHeight="1">
      <c r="A6" s="202">
        <v>201</v>
      </c>
      <c r="B6" s="203" t="s">
        <v>84</v>
      </c>
      <c r="C6" s="204">
        <f>C7+C14+C20+C27+C31+C33+C37+C40+C45+C49+C52+C54+C57+C62+C65+C69+C74+C78+C80+C89</f>
        <v>35365</v>
      </c>
      <c r="D6" s="205"/>
    </row>
    <row r="7" spans="1:5" ht="20.100000000000001" customHeight="1">
      <c r="A7" s="202">
        <v>20101</v>
      </c>
      <c r="B7" s="206" t="s">
        <v>151</v>
      </c>
      <c r="C7" s="206">
        <f>C8+C9+C10+C11+C12+C13</f>
        <v>559</v>
      </c>
      <c r="D7" s="207"/>
    </row>
    <row r="8" spans="1:5" ht="20.100000000000001" customHeight="1">
      <c r="A8" s="202">
        <v>2010101</v>
      </c>
      <c r="B8" s="206" t="s">
        <v>152</v>
      </c>
      <c r="C8" s="206">
        <v>435</v>
      </c>
      <c r="D8" s="207"/>
    </row>
    <row r="9" spans="1:5" ht="20.100000000000001" customHeight="1">
      <c r="A9" s="202">
        <v>2010102</v>
      </c>
      <c r="B9" s="206" t="s">
        <v>153</v>
      </c>
      <c r="C9" s="206">
        <v>3</v>
      </c>
      <c r="D9" s="207"/>
    </row>
    <row r="10" spans="1:5" ht="20.100000000000001" customHeight="1">
      <c r="A10" s="202">
        <v>2010104</v>
      </c>
      <c r="B10" s="206" t="s">
        <v>154</v>
      </c>
      <c r="C10" s="206">
        <v>18</v>
      </c>
      <c r="D10" s="207"/>
    </row>
    <row r="11" spans="1:5" ht="20.100000000000001" customHeight="1">
      <c r="A11" s="202">
        <v>2010106</v>
      </c>
      <c r="B11" s="206" t="s">
        <v>155</v>
      </c>
      <c r="C11" s="206">
        <v>35</v>
      </c>
      <c r="D11" s="207"/>
    </row>
    <row r="12" spans="1:5" ht="20.100000000000001" customHeight="1">
      <c r="A12" s="202">
        <v>2010108</v>
      </c>
      <c r="B12" s="206" t="s">
        <v>156</v>
      </c>
      <c r="C12" s="206">
        <v>48</v>
      </c>
      <c r="D12" s="207"/>
    </row>
    <row r="13" spans="1:5" ht="20.100000000000001" customHeight="1">
      <c r="A13" s="202">
        <v>2010199</v>
      </c>
      <c r="B13" s="206" t="s">
        <v>157</v>
      </c>
      <c r="C13" s="206">
        <v>20</v>
      </c>
      <c r="D13" s="207"/>
    </row>
    <row r="14" spans="1:5" ht="20.100000000000001" customHeight="1">
      <c r="A14" s="202">
        <v>20102</v>
      </c>
      <c r="B14" s="206" t="s">
        <v>158</v>
      </c>
      <c r="C14" s="206">
        <f>C15+C16+C17+C18+C19</f>
        <v>428</v>
      </c>
      <c r="D14" s="207"/>
    </row>
    <row r="15" spans="1:5" ht="20.100000000000001" customHeight="1">
      <c r="A15" s="202">
        <v>2010201</v>
      </c>
      <c r="B15" s="206" t="s">
        <v>152</v>
      </c>
      <c r="C15" s="206">
        <v>368</v>
      </c>
      <c r="D15" s="207"/>
    </row>
    <row r="16" spans="1:5" ht="20.100000000000001" customHeight="1">
      <c r="A16" s="202">
        <v>2010204</v>
      </c>
      <c r="B16" s="206" t="s">
        <v>159</v>
      </c>
      <c r="C16" s="206">
        <v>18</v>
      </c>
      <c r="D16" s="207"/>
    </row>
    <row r="17" spans="1:4" ht="20.100000000000001" customHeight="1">
      <c r="A17" s="202">
        <v>2010205</v>
      </c>
      <c r="B17" s="206" t="s">
        <v>160</v>
      </c>
      <c r="C17" s="206">
        <v>5</v>
      </c>
      <c r="D17" s="207"/>
    </row>
    <row r="18" spans="1:4" ht="20.100000000000001" customHeight="1">
      <c r="A18" s="202">
        <v>2010206</v>
      </c>
      <c r="B18" s="206" t="s">
        <v>161</v>
      </c>
      <c r="C18" s="206">
        <v>21</v>
      </c>
      <c r="D18" s="207"/>
    </row>
    <row r="19" spans="1:4" ht="20.100000000000001" customHeight="1">
      <c r="A19" s="202">
        <v>2010299</v>
      </c>
      <c r="B19" s="206" t="s">
        <v>162</v>
      </c>
      <c r="C19" s="206">
        <v>16</v>
      </c>
      <c r="D19" s="207"/>
    </row>
    <row r="20" spans="1:4" ht="20.100000000000001" customHeight="1">
      <c r="A20" s="202">
        <v>20103</v>
      </c>
      <c r="B20" s="206" t="s">
        <v>163</v>
      </c>
      <c r="C20" s="206">
        <f>C21+C22+C23+C24+C25+C26</f>
        <v>19974</v>
      </c>
      <c r="D20" s="207"/>
    </row>
    <row r="21" spans="1:4" ht="20.100000000000001" customHeight="1">
      <c r="A21" s="202">
        <v>2010301</v>
      </c>
      <c r="B21" s="206" t="s">
        <v>152</v>
      </c>
      <c r="C21" s="206">
        <v>18157</v>
      </c>
      <c r="D21" s="207"/>
    </row>
    <row r="22" spans="1:4" ht="20.100000000000001" customHeight="1">
      <c r="A22" s="202">
        <v>2010302</v>
      </c>
      <c r="B22" s="206" t="s">
        <v>153</v>
      </c>
      <c r="C22" s="206">
        <v>288</v>
      </c>
      <c r="D22" s="207"/>
    </row>
    <row r="23" spans="1:4" ht="20.100000000000001" customHeight="1">
      <c r="A23" s="202">
        <v>2010303</v>
      </c>
      <c r="B23" s="206" t="s">
        <v>164</v>
      </c>
      <c r="C23" s="206">
        <v>364</v>
      </c>
      <c r="D23" s="207"/>
    </row>
    <row r="24" spans="1:4" ht="20.100000000000001" customHeight="1">
      <c r="A24" s="202">
        <v>2010306</v>
      </c>
      <c r="B24" s="206" t="s">
        <v>165</v>
      </c>
      <c r="C24" s="206">
        <v>1064</v>
      </c>
      <c r="D24" s="207"/>
    </row>
    <row r="25" spans="1:4" ht="20.100000000000001" customHeight="1">
      <c r="A25" s="202">
        <v>2010350</v>
      </c>
      <c r="B25" s="206" t="s">
        <v>166</v>
      </c>
      <c r="C25" s="206">
        <v>29</v>
      </c>
      <c r="D25" s="207"/>
    </row>
    <row r="26" spans="1:4" ht="20.100000000000001" customHeight="1">
      <c r="A26" s="202">
        <v>2010399</v>
      </c>
      <c r="B26" s="206" t="s">
        <v>167</v>
      </c>
      <c r="C26" s="206">
        <v>72</v>
      </c>
      <c r="D26" s="207"/>
    </row>
    <row r="27" spans="1:4" ht="20.100000000000001" customHeight="1">
      <c r="A27" s="202">
        <v>20104</v>
      </c>
      <c r="B27" s="206" t="s">
        <v>168</v>
      </c>
      <c r="C27" s="206">
        <f>C28+C29+C30</f>
        <v>1165</v>
      </c>
      <c r="D27" s="207"/>
    </row>
    <row r="28" spans="1:4" ht="20.100000000000001" customHeight="1">
      <c r="A28" s="202">
        <v>2010401</v>
      </c>
      <c r="B28" s="206" t="s">
        <v>152</v>
      </c>
      <c r="C28" s="206">
        <v>1025</v>
      </c>
      <c r="D28" s="207"/>
    </row>
    <row r="29" spans="1:4" ht="20.100000000000001" customHeight="1">
      <c r="A29" s="202">
        <v>2010402</v>
      </c>
      <c r="B29" s="206" t="s">
        <v>153</v>
      </c>
      <c r="C29" s="206">
        <v>120</v>
      </c>
      <c r="D29" s="207"/>
    </row>
    <row r="30" spans="1:4" ht="20.100000000000001" customHeight="1">
      <c r="A30" s="202">
        <v>2010499</v>
      </c>
      <c r="B30" s="206" t="s">
        <v>169</v>
      </c>
      <c r="C30" s="206">
        <v>20</v>
      </c>
      <c r="D30" s="207"/>
    </row>
    <row r="31" spans="1:4" ht="20.100000000000001" customHeight="1">
      <c r="A31" s="202">
        <v>20105</v>
      </c>
      <c r="B31" s="206" t="s">
        <v>170</v>
      </c>
      <c r="C31" s="206">
        <f>C32</f>
        <v>313</v>
      </c>
      <c r="D31" s="207"/>
    </row>
    <row r="32" spans="1:4" ht="20.100000000000001" customHeight="1">
      <c r="A32" s="202">
        <v>2010550</v>
      </c>
      <c r="B32" s="206" t="s">
        <v>166</v>
      </c>
      <c r="C32" s="206">
        <v>313</v>
      </c>
      <c r="D32" s="207"/>
    </row>
    <row r="33" spans="1:4" ht="20.100000000000001" customHeight="1">
      <c r="A33" s="202">
        <v>20106</v>
      </c>
      <c r="B33" s="206" t="s">
        <v>171</v>
      </c>
      <c r="C33" s="206">
        <f>C34+C35+C36</f>
        <v>1534</v>
      </c>
      <c r="D33" s="207"/>
    </row>
    <row r="34" spans="1:4" ht="20.100000000000001" customHeight="1">
      <c r="A34" s="202">
        <v>2010601</v>
      </c>
      <c r="B34" s="206" t="s">
        <v>152</v>
      </c>
      <c r="C34" s="206">
        <v>978</v>
      </c>
      <c r="D34" s="207"/>
    </row>
    <row r="35" spans="1:4" ht="20.100000000000001" customHeight="1">
      <c r="A35" s="202">
        <v>2010607</v>
      </c>
      <c r="B35" s="206" t="s">
        <v>172</v>
      </c>
      <c r="C35" s="206">
        <v>56</v>
      </c>
      <c r="D35" s="207"/>
    </row>
    <row r="36" spans="1:4" ht="20.100000000000001" customHeight="1">
      <c r="A36" s="202">
        <v>2010608</v>
      </c>
      <c r="B36" s="206" t="s">
        <v>173</v>
      </c>
      <c r="C36" s="206">
        <v>500</v>
      </c>
      <c r="D36" s="207"/>
    </row>
    <row r="37" spans="1:4" ht="20.100000000000001" customHeight="1">
      <c r="A37" s="202">
        <v>20107</v>
      </c>
      <c r="B37" s="206" t="s">
        <v>174</v>
      </c>
      <c r="C37" s="206">
        <f>C38+C39</f>
        <v>616</v>
      </c>
      <c r="D37" s="207"/>
    </row>
    <row r="38" spans="1:4" ht="20.100000000000001" customHeight="1">
      <c r="A38" s="202">
        <v>2010701</v>
      </c>
      <c r="B38" s="206" t="s">
        <v>152</v>
      </c>
      <c r="C38" s="206">
        <v>16</v>
      </c>
      <c r="D38" s="207"/>
    </row>
    <row r="39" spans="1:4" ht="20.100000000000001" customHeight="1">
      <c r="A39" s="202">
        <v>2010799</v>
      </c>
      <c r="B39" s="206" t="s">
        <v>175</v>
      </c>
      <c r="C39" s="206">
        <v>600</v>
      </c>
      <c r="D39" s="207"/>
    </row>
    <row r="40" spans="1:4" ht="20.100000000000001" customHeight="1">
      <c r="A40" s="202">
        <v>20108</v>
      </c>
      <c r="B40" s="206" t="s">
        <v>176</v>
      </c>
      <c r="C40" s="206">
        <f>C41+C42+C43+C44</f>
        <v>613</v>
      </c>
      <c r="D40" s="207"/>
    </row>
    <row r="41" spans="1:4" ht="20.100000000000001" customHeight="1">
      <c r="A41" s="202">
        <v>2010801</v>
      </c>
      <c r="B41" s="206" t="s">
        <v>152</v>
      </c>
      <c r="C41" s="206">
        <v>372</v>
      </c>
      <c r="D41" s="207"/>
    </row>
    <row r="42" spans="1:4" ht="20.100000000000001" customHeight="1">
      <c r="A42" s="202">
        <v>2010804</v>
      </c>
      <c r="B42" s="206" t="s">
        <v>177</v>
      </c>
      <c r="C42" s="206">
        <v>216</v>
      </c>
      <c r="D42" s="207"/>
    </row>
    <row r="43" spans="1:4" ht="20.100000000000001" customHeight="1">
      <c r="A43" s="202">
        <v>2010806</v>
      </c>
      <c r="B43" s="206" t="s">
        <v>172</v>
      </c>
      <c r="C43" s="206">
        <v>20</v>
      </c>
      <c r="D43" s="207"/>
    </row>
    <row r="44" spans="1:4" ht="20.100000000000001" customHeight="1">
      <c r="A44" s="202">
        <v>2010899</v>
      </c>
      <c r="B44" s="206" t="s">
        <v>178</v>
      </c>
      <c r="C44" s="206">
        <v>5</v>
      </c>
      <c r="D44" s="207"/>
    </row>
    <row r="45" spans="1:4" ht="20.100000000000001" customHeight="1">
      <c r="A45" s="202">
        <v>20111</v>
      </c>
      <c r="B45" s="206" t="s">
        <v>179</v>
      </c>
      <c r="C45" s="206">
        <f>C46+C47+C48</f>
        <v>1557</v>
      </c>
      <c r="D45" s="207"/>
    </row>
    <row r="46" spans="1:4" ht="20.100000000000001" customHeight="1">
      <c r="A46" s="202">
        <v>2011101</v>
      </c>
      <c r="B46" s="206" t="s">
        <v>152</v>
      </c>
      <c r="C46" s="206">
        <v>1377</v>
      </c>
      <c r="D46" s="207"/>
    </row>
    <row r="47" spans="1:4" ht="20.100000000000001" customHeight="1">
      <c r="A47" s="202">
        <v>2011102</v>
      </c>
      <c r="B47" s="206" t="s">
        <v>153</v>
      </c>
      <c r="C47" s="206">
        <v>96</v>
      </c>
      <c r="D47" s="207"/>
    </row>
    <row r="48" spans="1:4" ht="20.100000000000001" customHeight="1">
      <c r="A48" s="202">
        <v>2011106</v>
      </c>
      <c r="B48" s="206" t="s">
        <v>180</v>
      </c>
      <c r="C48" s="206">
        <v>84</v>
      </c>
      <c r="D48" s="207"/>
    </row>
    <row r="49" spans="1:4" ht="20.100000000000001" customHeight="1">
      <c r="A49" s="202">
        <v>20113</v>
      </c>
      <c r="B49" s="206" t="s">
        <v>181</v>
      </c>
      <c r="C49" s="206">
        <f>C50+C51</f>
        <v>1736</v>
      </c>
      <c r="D49" s="207"/>
    </row>
    <row r="50" spans="1:4" ht="20.100000000000001" customHeight="1">
      <c r="A50" s="202">
        <v>2011308</v>
      </c>
      <c r="B50" s="206" t="s">
        <v>182</v>
      </c>
      <c r="C50" s="206">
        <v>1280</v>
      </c>
      <c r="D50" s="207"/>
    </row>
    <row r="51" spans="1:4" ht="20.100000000000001" customHeight="1">
      <c r="A51" s="202">
        <v>2011350</v>
      </c>
      <c r="B51" s="206" t="s">
        <v>166</v>
      </c>
      <c r="C51" s="206">
        <v>456</v>
      </c>
      <c r="D51" s="207"/>
    </row>
    <row r="52" spans="1:4" ht="20.100000000000001" customHeight="1">
      <c r="A52" s="202">
        <v>20123</v>
      </c>
      <c r="B52" s="206" t="s">
        <v>183</v>
      </c>
      <c r="C52" s="206">
        <f>C53</f>
        <v>47</v>
      </c>
      <c r="D52" s="207"/>
    </row>
    <row r="53" spans="1:4" ht="20.100000000000001" customHeight="1">
      <c r="A53" s="202">
        <v>2012304</v>
      </c>
      <c r="B53" s="206" t="s">
        <v>184</v>
      </c>
      <c r="C53" s="206">
        <v>47</v>
      </c>
      <c r="D53" s="207"/>
    </row>
    <row r="54" spans="1:4" ht="20.100000000000001" customHeight="1">
      <c r="A54" s="202">
        <v>20126</v>
      </c>
      <c r="B54" s="206" t="s">
        <v>185</v>
      </c>
      <c r="C54" s="206">
        <f>C55+C56</f>
        <v>128</v>
      </c>
      <c r="D54" s="207"/>
    </row>
    <row r="55" spans="1:4" ht="20.100000000000001" customHeight="1">
      <c r="A55" s="202">
        <v>2012604</v>
      </c>
      <c r="B55" s="206" t="s">
        <v>186</v>
      </c>
      <c r="C55" s="206">
        <v>8</v>
      </c>
      <c r="D55" s="207"/>
    </row>
    <row r="56" spans="1:4" ht="20.100000000000001" customHeight="1">
      <c r="A56" s="202">
        <v>2012699</v>
      </c>
      <c r="B56" s="206" t="s">
        <v>187</v>
      </c>
      <c r="C56" s="206">
        <v>120</v>
      </c>
      <c r="D56" s="207"/>
    </row>
    <row r="57" spans="1:4" ht="20.100000000000001" customHeight="1">
      <c r="A57" s="202">
        <v>20129</v>
      </c>
      <c r="B57" s="206" t="s">
        <v>188</v>
      </c>
      <c r="C57" s="206">
        <f>C58+C59+C60+C61</f>
        <v>457</v>
      </c>
      <c r="D57" s="207"/>
    </row>
    <row r="58" spans="1:4" ht="20.100000000000001" customHeight="1">
      <c r="A58" s="202">
        <v>2012901</v>
      </c>
      <c r="B58" s="206" t="s">
        <v>152</v>
      </c>
      <c r="C58" s="206">
        <v>40</v>
      </c>
      <c r="D58" s="207"/>
    </row>
    <row r="59" spans="1:4" ht="20.100000000000001" customHeight="1">
      <c r="A59" s="202">
        <v>2012902</v>
      </c>
      <c r="B59" s="206" t="s">
        <v>153</v>
      </c>
      <c r="C59" s="206">
        <v>269</v>
      </c>
      <c r="D59" s="207"/>
    </row>
    <row r="60" spans="1:4" ht="20.100000000000001" customHeight="1">
      <c r="A60" s="202">
        <v>2012950</v>
      </c>
      <c r="B60" s="206" t="s">
        <v>166</v>
      </c>
      <c r="C60" s="206">
        <v>139</v>
      </c>
      <c r="D60" s="207"/>
    </row>
    <row r="61" spans="1:4" ht="20.100000000000001" customHeight="1">
      <c r="A61" s="202">
        <v>2012999</v>
      </c>
      <c r="B61" s="206" t="s">
        <v>189</v>
      </c>
      <c r="C61" s="206">
        <v>9</v>
      </c>
      <c r="D61" s="207"/>
    </row>
    <row r="62" spans="1:4" ht="20.100000000000001" customHeight="1">
      <c r="A62" s="202">
        <v>20131</v>
      </c>
      <c r="B62" s="206" t="s">
        <v>190</v>
      </c>
      <c r="C62" s="208">
        <f>C63+C64</f>
        <v>2370</v>
      </c>
      <c r="D62" s="207"/>
    </row>
    <row r="63" spans="1:4" ht="20.100000000000001" customHeight="1">
      <c r="A63" s="202">
        <v>2013101</v>
      </c>
      <c r="B63" s="206" t="s">
        <v>152</v>
      </c>
      <c r="C63" s="206">
        <v>2328</v>
      </c>
      <c r="D63" s="207"/>
    </row>
    <row r="64" spans="1:4" ht="20.100000000000001" customHeight="1">
      <c r="A64" s="202">
        <v>2013102</v>
      </c>
      <c r="B64" s="206" t="s">
        <v>153</v>
      </c>
      <c r="C64" s="206">
        <v>42</v>
      </c>
      <c r="D64" s="209"/>
    </row>
    <row r="65" spans="1:4" ht="20.100000000000001" customHeight="1">
      <c r="A65" s="202">
        <v>20132</v>
      </c>
      <c r="B65" s="206" t="s">
        <v>191</v>
      </c>
      <c r="C65" s="210">
        <f>C66+C67+C68</f>
        <v>520</v>
      </c>
      <c r="D65" s="209"/>
    </row>
    <row r="66" spans="1:4" ht="20.100000000000001" customHeight="1">
      <c r="A66" s="202">
        <v>2013201</v>
      </c>
      <c r="B66" s="206" t="s">
        <v>152</v>
      </c>
      <c r="C66" s="206">
        <v>262</v>
      </c>
      <c r="D66" s="211"/>
    </row>
    <row r="67" spans="1:4" ht="20.100000000000001" customHeight="1">
      <c r="A67" s="202">
        <v>2013202</v>
      </c>
      <c r="B67" s="206" t="s">
        <v>153</v>
      </c>
      <c r="C67" s="206">
        <v>202</v>
      </c>
      <c r="D67" s="211"/>
    </row>
    <row r="68" spans="1:4" ht="20.100000000000001" customHeight="1">
      <c r="A68" s="202">
        <v>2013299</v>
      </c>
      <c r="B68" s="206" t="s">
        <v>192</v>
      </c>
      <c r="C68" s="206">
        <v>56</v>
      </c>
      <c r="D68" s="212"/>
    </row>
    <row r="69" spans="1:4" ht="20.100000000000001" customHeight="1">
      <c r="A69" s="202">
        <v>20133</v>
      </c>
      <c r="B69" s="206" t="s">
        <v>193</v>
      </c>
      <c r="C69" s="206">
        <f>C70+C71+C72+C73</f>
        <v>283</v>
      </c>
      <c r="D69" s="212"/>
    </row>
    <row r="70" spans="1:4" ht="20.100000000000001" customHeight="1">
      <c r="A70" s="202">
        <v>2013301</v>
      </c>
      <c r="B70" s="206" t="s">
        <v>152</v>
      </c>
      <c r="C70" s="206">
        <v>181</v>
      </c>
      <c r="D70" s="212"/>
    </row>
    <row r="71" spans="1:4" ht="20.100000000000001" customHeight="1">
      <c r="A71" s="202">
        <v>2013302</v>
      </c>
      <c r="B71" s="206" t="s">
        <v>153</v>
      </c>
      <c r="C71" s="206">
        <v>20</v>
      </c>
      <c r="D71" s="212"/>
    </row>
    <row r="72" spans="1:4" ht="20.100000000000001" customHeight="1">
      <c r="A72" s="202">
        <v>2013304</v>
      </c>
      <c r="B72" s="206" t="s">
        <v>194</v>
      </c>
      <c r="C72" s="206">
        <v>26</v>
      </c>
      <c r="D72" s="212"/>
    </row>
    <row r="73" spans="1:4" ht="20.100000000000001" customHeight="1">
      <c r="A73" s="202">
        <v>2013399</v>
      </c>
      <c r="B73" s="206" t="s">
        <v>195</v>
      </c>
      <c r="C73" s="206">
        <v>56</v>
      </c>
      <c r="D73" s="212"/>
    </row>
    <row r="74" spans="1:4" ht="20.100000000000001" customHeight="1">
      <c r="A74" s="202">
        <v>20134</v>
      </c>
      <c r="B74" s="206" t="s">
        <v>196</v>
      </c>
      <c r="C74" s="206">
        <f>C75+C76+C77</f>
        <v>184</v>
      </c>
      <c r="D74" s="211"/>
    </row>
    <row r="75" spans="1:4" ht="20.100000000000001" customHeight="1">
      <c r="A75" s="202">
        <v>2013401</v>
      </c>
      <c r="B75" s="206" t="s">
        <v>152</v>
      </c>
      <c r="C75" s="206">
        <v>173</v>
      </c>
      <c r="D75" s="211"/>
    </row>
    <row r="76" spans="1:4" ht="20.100000000000001" customHeight="1">
      <c r="A76" s="202">
        <v>2013402</v>
      </c>
      <c r="B76" s="206" t="s">
        <v>153</v>
      </c>
      <c r="C76" s="206">
        <v>6</v>
      </c>
      <c r="D76" s="211"/>
    </row>
    <row r="77" spans="1:4" ht="20.100000000000001" customHeight="1">
      <c r="A77" s="202">
        <v>2013404</v>
      </c>
      <c r="B77" s="206" t="s">
        <v>197</v>
      </c>
      <c r="C77" s="206">
        <v>5</v>
      </c>
      <c r="D77" s="207"/>
    </row>
    <row r="78" spans="1:4" ht="20.100000000000001" customHeight="1">
      <c r="A78" s="202">
        <v>20137</v>
      </c>
      <c r="B78" s="206" t="s">
        <v>198</v>
      </c>
      <c r="C78" s="206">
        <f>C79</f>
        <v>67</v>
      </c>
      <c r="D78" s="207"/>
    </row>
    <row r="79" spans="1:4" ht="20.100000000000001" customHeight="1">
      <c r="A79" s="202">
        <v>2013701</v>
      </c>
      <c r="B79" s="206" t="s">
        <v>152</v>
      </c>
      <c r="C79" s="206">
        <v>67</v>
      </c>
      <c r="D79" s="207"/>
    </row>
    <row r="80" spans="1:4" ht="20.100000000000001" customHeight="1">
      <c r="A80" s="202">
        <v>20138</v>
      </c>
      <c r="B80" s="206" t="s">
        <v>199</v>
      </c>
      <c r="C80" s="206">
        <f>C81+C82+C83+C84+C85+C86+C87+C88</f>
        <v>2533</v>
      </c>
      <c r="D80" s="207"/>
    </row>
    <row r="81" spans="1:4" ht="20.100000000000001" customHeight="1">
      <c r="A81" s="202">
        <v>2013801</v>
      </c>
      <c r="B81" s="206" t="s">
        <v>152</v>
      </c>
      <c r="C81" s="206">
        <v>2060</v>
      </c>
      <c r="D81" s="207"/>
    </row>
    <row r="82" spans="1:4" ht="20.100000000000001" customHeight="1">
      <c r="A82" s="202">
        <v>2013802</v>
      </c>
      <c r="B82" s="206" t="s">
        <v>153</v>
      </c>
      <c r="C82" s="206"/>
      <c r="D82" s="207"/>
    </row>
    <row r="83" spans="1:4" ht="20.100000000000001" customHeight="1">
      <c r="A83" s="202">
        <v>2013804</v>
      </c>
      <c r="B83" s="206" t="s">
        <v>200</v>
      </c>
      <c r="C83" s="206">
        <v>55</v>
      </c>
      <c r="D83" s="207"/>
    </row>
    <row r="84" spans="1:4" ht="20.100000000000001" customHeight="1">
      <c r="A84" s="202">
        <v>2013805</v>
      </c>
      <c r="B84" s="206" t="s">
        <v>201</v>
      </c>
      <c r="C84" s="206">
        <v>87</v>
      </c>
      <c r="D84" s="207"/>
    </row>
    <row r="85" spans="1:4" ht="20.100000000000001" customHeight="1">
      <c r="A85" s="202">
        <v>2013815</v>
      </c>
      <c r="B85" s="206" t="s">
        <v>202</v>
      </c>
      <c r="C85" s="206">
        <v>5</v>
      </c>
      <c r="D85" s="207"/>
    </row>
    <row r="86" spans="1:4" ht="20.100000000000001" customHeight="1">
      <c r="A86" s="202">
        <v>2013816</v>
      </c>
      <c r="B86" s="206" t="s">
        <v>203</v>
      </c>
      <c r="C86" s="206">
        <v>10</v>
      </c>
      <c r="D86" s="207"/>
    </row>
    <row r="87" spans="1:4" ht="20.100000000000001" customHeight="1">
      <c r="A87" s="202">
        <v>2013850</v>
      </c>
      <c r="B87" s="206" t="s">
        <v>166</v>
      </c>
      <c r="C87" s="206">
        <v>184</v>
      </c>
      <c r="D87" s="207"/>
    </row>
    <row r="88" spans="1:4" ht="20.100000000000001" customHeight="1">
      <c r="A88" s="202">
        <v>2013899</v>
      </c>
      <c r="B88" s="206" t="s">
        <v>204</v>
      </c>
      <c r="C88" s="206">
        <v>132</v>
      </c>
      <c r="D88" s="207"/>
    </row>
    <row r="89" spans="1:4" ht="20.100000000000001" customHeight="1">
      <c r="A89" s="202">
        <v>20199</v>
      </c>
      <c r="B89" s="206" t="s">
        <v>205</v>
      </c>
      <c r="C89" s="206">
        <f>C90</f>
        <v>281</v>
      </c>
      <c r="D89" s="207"/>
    </row>
    <row r="90" spans="1:4" ht="20.100000000000001" customHeight="1">
      <c r="A90" s="202">
        <v>2019999</v>
      </c>
      <c r="B90" s="206" t="s">
        <v>205</v>
      </c>
      <c r="C90" s="206">
        <v>281</v>
      </c>
      <c r="D90" s="207"/>
    </row>
    <row r="91" spans="1:4" ht="20.100000000000001" customHeight="1">
      <c r="A91" s="213">
        <v>204</v>
      </c>
      <c r="B91" s="203" t="s">
        <v>92</v>
      </c>
      <c r="C91" s="203">
        <f>C92+C94+C99+C102+C106</f>
        <v>13237</v>
      </c>
      <c r="D91" s="207"/>
    </row>
    <row r="92" spans="1:4" ht="20.100000000000001" customHeight="1">
      <c r="A92" s="202">
        <v>20401</v>
      </c>
      <c r="B92" s="206" t="s">
        <v>206</v>
      </c>
      <c r="C92" s="206">
        <f>C93</f>
        <v>10</v>
      </c>
      <c r="D92" s="207"/>
    </row>
    <row r="93" spans="1:4" ht="20.100000000000001" customHeight="1">
      <c r="A93" s="202">
        <v>2040101</v>
      </c>
      <c r="B93" s="206" t="s">
        <v>206</v>
      </c>
      <c r="C93" s="206">
        <v>10</v>
      </c>
      <c r="D93" s="207"/>
    </row>
    <row r="94" spans="1:4" ht="20.100000000000001" customHeight="1">
      <c r="A94" s="202">
        <v>20402</v>
      </c>
      <c r="B94" s="206" t="s">
        <v>207</v>
      </c>
      <c r="C94" s="206">
        <f>C95+C96+C97+C98</f>
        <v>8842</v>
      </c>
      <c r="D94" s="207"/>
    </row>
    <row r="95" spans="1:4" ht="20.100000000000001" customHeight="1">
      <c r="A95" s="202">
        <v>2040201</v>
      </c>
      <c r="B95" s="206" t="s">
        <v>152</v>
      </c>
      <c r="C95" s="206">
        <v>5800</v>
      </c>
      <c r="D95" s="207"/>
    </row>
    <row r="96" spans="1:4" ht="20.100000000000001" customHeight="1">
      <c r="A96" s="202">
        <v>2040202</v>
      </c>
      <c r="B96" s="206" t="s">
        <v>153</v>
      </c>
      <c r="C96" s="206">
        <v>75</v>
      </c>
      <c r="D96" s="207"/>
    </row>
    <row r="97" spans="1:4" ht="20.100000000000001" customHeight="1">
      <c r="A97" s="202">
        <v>2040220</v>
      </c>
      <c r="B97" s="206" t="s">
        <v>208</v>
      </c>
      <c r="C97" s="206">
        <v>1276</v>
      </c>
      <c r="D97" s="207"/>
    </row>
    <row r="98" spans="1:4" ht="20.100000000000001" customHeight="1">
      <c r="A98" s="202">
        <v>2040299</v>
      </c>
      <c r="B98" s="206" t="s">
        <v>209</v>
      </c>
      <c r="C98" s="206">
        <v>1691</v>
      </c>
      <c r="D98" s="207"/>
    </row>
    <row r="99" spans="1:4" ht="20.100000000000001" customHeight="1">
      <c r="A99" s="202">
        <v>20404</v>
      </c>
      <c r="B99" s="206" t="s">
        <v>210</v>
      </c>
      <c r="C99" s="206">
        <f>C100+C101</f>
        <v>1115</v>
      </c>
      <c r="D99" s="207"/>
    </row>
    <row r="100" spans="1:4" ht="20.100000000000001" customHeight="1">
      <c r="A100" s="202">
        <v>2040401</v>
      </c>
      <c r="B100" s="206" t="s">
        <v>152</v>
      </c>
      <c r="C100" s="206">
        <v>914</v>
      </c>
      <c r="D100" s="207"/>
    </row>
    <row r="101" spans="1:4" ht="20.100000000000001" customHeight="1">
      <c r="A101" s="202">
        <v>2040499</v>
      </c>
      <c r="B101" s="206" t="s">
        <v>211</v>
      </c>
      <c r="C101" s="206">
        <v>201</v>
      </c>
      <c r="D101" s="207"/>
    </row>
    <row r="102" spans="1:4" ht="20.100000000000001" customHeight="1">
      <c r="A102" s="202">
        <v>20405</v>
      </c>
      <c r="B102" s="206" t="s">
        <v>212</v>
      </c>
      <c r="C102" s="206">
        <f>C103+C104+C105</f>
        <v>2199</v>
      </c>
      <c r="D102" s="207"/>
    </row>
    <row r="103" spans="1:4" ht="20.100000000000001" customHeight="1">
      <c r="A103" s="202">
        <v>2040501</v>
      </c>
      <c r="B103" s="206" t="s">
        <v>152</v>
      </c>
      <c r="C103" s="206">
        <v>1763</v>
      </c>
      <c r="D103" s="207"/>
    </row>
    <row r="104" spans="1:4" ht="20.100000000000001" customHeight="1">
      <c r="A104" s="202">
        <v>2040504</v>
      </c>
      <c r="B104" s="206" t="s">
        <v>213</v>
      </c>
      <c r="C104" s="206">
        <v>289</v>
      </c>
      <c r="D104" s="207"/>
    </row>
    <row r="105" spans="1:4" ht="20.100000000000001" customHeight="1">
      <c r="A105" s="202">
        <v>2040599</v>
      </c>
      <c r="B105" s="206" t="s">
        <v>214</v>
      </c>
      <c r="C105" s="206">
        <v>147</v>
      </c>
      <c r="D105" s="207"/>
    </row>
    <row r="106" spans="1:4" ht="20.100000000000001" customHeight="1">
      <c r="A106" s="202">
        <v>20406</v>
      </c>
      <c r="B106" s="206" t="s">
        <v>215</v>
      </c>
      <c r="C106" s="206">
        <f>C107+C108+C109+C110+C111+C112</f>
        <v>1071</v>
      </c>
      <c r="D106" s="207"/>
    </row>
    <row r="107" spans="1:4" ht="20.100000000000001" customHeight="1">
      <c r="A107" s="202">
        <v>2040601</v>
      </c>
      <c r="B107" s="206" t="s">
        <v>152</v>
      </c>
      <c r="C107" s="206">
        <v>911</v>
      </c>
      <c r="D107" s="207"/>
    </row>
    <row r="108" spans="1:4" ht="20.100000000000001" customHeight="1">
      <c r="A108" s="202">
        <v>2040604</v>
      </c>
      <c r="B108" s="206" t="s">
        <v>216</v>
      </c>
      <c r="C108" s="206">
        <v>86</v>
      </c>
      <c r="D108" s="207"/>
    </row>
    <row r="109" spans="1:4" ht="20.100000000000001" customHeight="1">
      <c r="A109" s="202">
        <v>2040605</v>
      </c>
      <c r="B109" s="206" t="s">
        <v>217</v>
      </c>
      <c r="C109" s="206">
        <v>40</v>
      </c>
      <c r="D109" s="207"/>
    </row>
    <row r="110" spans="1:4" ht="20.100000000000001" customHeight="1">
      <c r="A110" s="202">
        <v>2040607</v>
      </c>
      <c r="B110" s="206" t="s">
        <v>218</v>
      </c>
      <c r="C110" s="206">
        <v>12</v>
      </c>
      <c r="D110" s="207"/>
    </row>
    <row r="111" spans="1:4" ht="20.100000000000001" customHeight="1">
      <c r="A111" s="202">
        <v>2040610</v>
      </c>
      <c r="B111" s="206" t="s">
        <v>219</v>
      </c>
      <c r="C111" s="206">
        <v>18</v>
      </c>
      <c r="D111" s="207"/>
    </row>
    <row r="112" spans="1:4" ht="20.100000000000001" customHeight="1">
      <c r="A112" s="202">
        <v>2040613</v>
      </c>
      <c r="B112" s="206" t="s">
        <v>172</v>
      </c>
      <c r="C112" s="206">
        <v>4</v>
      </c>
      <c r="D112" s="207"/>
    </row>
    <row r="113" spans="1:4" ht="20.100000000000001" customHeight="1">
      <c r="A113" s="213">
        <v>205</v>
      </c>
      <c r="B113" s="203" t="s">
        <v>94</v>
      </c>
      <c r="C113" s="203">
        <f>C114+C116+C123+C125+C127+C129+C131+C134+C136</f>
        <v>84759</v>
      </c>
      <c r="D113" s="207"/>
    </row>
    <row r="114" spans="1:4" ht="20.100000000000001" customHeight="1">
      <c r="A114" s="202">
        <v>20501</v>
      </c>
      <c r="B114" s="206" t="s">
        <v>220</v>
      </c>
      <c r="C114" s="206">
        <f>C115</f>
        <v>2745</v>
      </c>
      <c r="D114" s="207"/>
    </row>
    <row r="115" spans="1:4" ht="20.100000000000001" customHeight="1">
      <c r="A115" s="202">
        <v>2050101</v>
      </c>
      <c r="B115" s="206" t="s">
        <v>152</v>
      </c>
      <c r="C115" s="206">
        <v>2745</v>
      </c>
      <c r="D115" s="207"/>
    </row>
    <row r="116" spans="1:4" ht="20.100000000000001" customHeight="1">
      <c r="A116" s="202">
        <v>20502</v>
      </c>
      <c r="B116" s="206" t="s">
        <v>221</v>
      </c>
      <c r="C116" s="206">
        <f>C117+C118+C119+C120+C121+C122</f>
        <v>74219</v>
      </c>
      <c r="D116" s="207"/>
    </row>
    <row r="117" spans="1:4" ht="20.100000000000001" customHeight="1">
      <c r="A117" s="202">
        <v>2050201</v>
      </c>
      <c r="B117" s="206" t="s">
        <v>222</v>
      </c>
      <c r="C117" s="206">
        <v>2494</v>
      </c>
      <c r="D117" s="207"/>
    </row>
    <row r="118" spans="1:4" ht="20.100000000000001" customHeight="1">
      <c r="A118" s="202">
        <v>2050202</v>
      </c>
      <c r="B118" s="206" t="s">
        <v>223</v>
      </c>
      <c r="C118" s="206">
        <v>22790</v>
      </c>
      <c r="D118" s="207"/>
    </row>
    <row r="119" spans="1:4" ht="20.100000000000001" customHeight="1">
      <c r="A119" s="202">
        <v>2050203</v>
      </c>
      <c r="B119" s="206" t="s">
        <v>224</v>
      </c>
      <c r="C119" s="206">
        <v>18513</v>
      </c>
      <c r="D119" s="207"/>
    </row>
    <row r="120" spans="1:4" ht="20.100000000000001" customHeight="1">
      <c r="A120" s="202">
        <v>2050204</v>
      </c>
      <c r="B120" s="206" t="s">
        <v>225</v>
      </c>
      <c r="C120" s="206">
        <v>10634</v>
      </c>
      <c r="D120" s="207"/>
    </row>
    <row r="121" spans="1:4" ht="20.100000000000001" customHeight="1">
      <c r="A121" s="202">
        <v>2050205</v>
      </c>
      <c r="B121" s="206" t="s">
        <v>226</v>
      </c>
      <c r="C121" s="206">
        <v>20</v>
      </c>
      <c r="D121" s="207"/>
    </row>
    <row r="122" spans="1:4" ht="20.100000000000001" customHeight="1">
      <c r="A122" s="202">
        <v>2050299</v>
      </c>
      <c r="B122" s="206" t="s">
        <v>227</v>
      </c>
      <c r="C122" s="206">
        <v>19768</v>
      </c>
      <c r="D122" s="207"/>
    </row>
    <row r="123" spans="1:4" ht="20.100000000000001" customHeight="1">
      <c r="A123" s="202">
        <v>20503</v>
      </c>
      <c r="B123" s="206" t="s">
        <v>228</v>
      </c>
      <c r="C123" s="206">
        <f t="shared" ref="C123:C127" si="0">C124</f>
        <v>2095</v>
      </c>
      <c r="D123" s="207"/>
    </row>
    <row r="124" spans="1:4" ht="20.100000000000001" customHeight="1">
      <c r="A124" s="202">
        <v>2050302</v>
      </c>
      <c r="B124" s="206" t="s">
        <v>229</v>
      </c>
      <c r="C124" s="206">
        <v>2095</v>
      </c>
      <c r="D124" s="207"/>
    </row>
    <row r="125" spans="1:4" ht="20.100000000000001" customHeight="1">
      <c r="A125" s="202">
        <v>20504</v>
      </c>
      <c r="B125" s="206" t="s">
        <v>230</v>
      </c>
      <c r="C125" s="206">
        <f t="shared" si="0"/>
        <v>10</v>
      </c>
      <c r="D125" s="207"/>
    </row>
    <row r="126" spans="1:4" ht="20.100000000000001" customHeight="1">
      <c r="A126" s="202">
        <v>2050401</v>
      </c>
      <c r="B126" s="206" t="s">
        <v>231</v>
      </c>
      <c r="C126" s="206">
        <v>10</v>
      </c>
      <c r="D126" s="207"/>
    </row>
    <row r="127" spans="1:4" ht="20.100000000000001" customHeight="1">
      <c r="A127" s="202">
        <v>20505</v>
      </c>
      <c r="B127" s="206" t="s">
        <v>232</v>
      </c>
      <c r="C127" s="206">
        <f t="shared" si="0"/>
        <v>181</v>
      </c>
      <c r="D127" s="207"/>
    </row>
    <row r="128" spans="1:4" ht="20.100000000000001" customHeight="1">
      <c r="A128" s="202">
        <v>2050501</v>
      </c>
      <c r="B128" s="206" t="s">
        <v>233</v>
      </c>
      <c r="C128" s="206">
        <v>181</v>
      </c>
      <c r="D128" s="207"/>
    </row>
    <row r="129" spans="1:4" ht="20.100000000000001" customHeight="1">
      <c r="A129" s="202">
        <v>20507</v>
      </c>
      <c r="B129" s="206" t="s">
        <v>234</v>
      </c>
      <c r="C129" s="206">
        <f>C130</f>
        <v>262</v>
      </c>
      <c r="D129" s="207"/>
    </row>
    <row r="130" spans="1:4" ht="20.100000000000001" customHeight="1">
      <c r="A130" s="202">
        <v>2050701</v>
      </c>
      <c r="B130" s="206" t="s">
        <v>235</v>
      </c>
      <c r="C130" s="206">
        <v>262</v>
      </c>
      <c r="D130" s="207"/>
    </row>
    <row r="131" spans="1:4" ht="20.100000000000001" customHeight="1">
      <c r="A131" s="202">
        <v>20508</v>
      </c>
      <c r="B131" s="206" t="s">
        <v>236</v>
      </c>
      <c r="C131" s="206">
        <f>C132+C133</f>
        <v>457</v>
      </c>
      <c r="D131" s="207"/>
    </row>
    <row r="132" spans="1:4" ht="20.100000000000001" customHeight="1">
      <c r="A132" s="202">
        <v>2050801</v>
      </c>
      <c r="B132" s="206" t="s">
        <v>237</v>
      </c>
      <c r="C132" s="206">
        <v>375</v>
      </c>
      <c r="D132" s="207"/>
    </row>
    <row r="133" spans="1:4" ht="20.100000000000001" customHeight="1">
      <c r="A133" s="202">
        <v>2050802</v>
      </c>
      <c r="B133" s="206" t="s">
        <v>238</v>
      </c>
      <c r="C133" s="206">
        <v>82</v>
      </c>
      <c r="D133" s="207"/>
    </row>
    <row r="134" spans="1:4" ht="20.100000000000001" customHeight="1">
      <c r="A134" s="202">
        <v>20509</v>
      </c>
      <c r="B134" s="206" t="s">
        <v>239</v>
      </c>
      <c r="C134" s="206">
        <f t="shared" ref="C134:C139" si="1">C135</f>
        <v>1511</v>
      </c>
      <c r="D134" s="207"/>
    </row>
    <row r="135" spans="1:4" ht="20.100000000000001" customHeight="1">
      <c r="A135" s="202">
        <v>2050999</v>
      </c>
      <c r="B135" s="206" t="s">
        <v>240</v>
      </c>
      <c r="C135" s="206">
        <v>1511</v>
      </c>
      <c r="D135" s="207"/>
    </row>
    <row r="136" spans="1:4" ht="20.100000000000001" customHeight="1">
      <c r="A136" s="202">
        <v>20599</v>
      </c>
      <c r="B136" s="206" t="s">
        <v>241</v>
      </c>
      <c r="C136" s="206">
        <f t="shared" si="1"/>
        <v>3279</v>
      </c>
      <c r="D136" s="207"/>
    </row>
    <row r="137" spans="1:4" ht="20.100000000000001" customHeight="1">
      <c r="A137" s="202">
        <v>2059999</v>
      </c>
      <c r="B137" s="206" t="s">
        <v>241</v>
      </c>
      <c r="C137" s="206">
        <v>3279</v>
      </c>
      <c r="D137" s="207"/>
    </row>
    <row r="138" spans="1:4" ht="20.100000000000001" customHeight="1">
      <c r="A138" s="213">
        <v>206</v>
      </c>
      <c r="B138" s="203" t="s">
        <v>96</v>
      </c>
      <c r="C138" s="203">
        <f>C139+C141+C145+C147+C150</f>
        <v>3774</v>
      </c>
      <c r="D138" s="207"/>
    </row>
    <row r="139" spans="1:4" ht="20.100000000000001" customHeight="1">
      <c r="A139" s="202">
        <v>20601</v>
      </c>
      <c r="B139" s="206" t="s">
        <v>242</v>
      </c>
      <c r="C139" s="206">
        <f t="shared" si="1"/>
        <v>2</v>
      </c>
      <c r="D139" s="207"/>
    </row>
    <row r="140" spans="1:4" ht="20.100000000000001" customHeight="1">
      <c r="A140" s="202">
        <v>2060199</v>
      </c>
      <c r="B140" s="206" t="s">
        <v>243</v>
      </c>
      <c r="C140" s="206">
        <v>2</v>
      </c>
      <c r="D140" s="207"/>
    </row>
    <row r="141" spans="1:4" ht="20.100000000000001" customHeight="1">
      <c r="A141" s="202">
        <v>20604</v>
      </c>
      <c r="B141" s="206" t="s">
        <v>244</v>
      </c>
      <c r="C141" s="206">
        <f>C142+C143+C144</f>
        <v>3214</v>
      </c>
      <c r="D141" s="207"/>
    </row>
    <row r="142" spans="1:4" ht="20.100000000000001" customHeight="1">
      <c r="A142" s="202">
        <v>2060401</v>
      </c>
      <c r="B142" s="206" t="s">
        <v>245</v>
      </c>
      <c r="C142" s="206">
        <v>153</v>
      </c>
      <c r="D142" s="207"/>
    </row>
    <row r="143" spans="1:4" ht="20.100000000000001" customHeight="1">
      <c r="A143" s="202">
        <v>2060404</v>
      </c>
      <c r="B143" s="206" t="s">
        <v>246</v>
      </c>
      <c r="C143" s="206">
        <v>3017</v>
      </c>
      <c r="D143" s="207"/>
    </row>
    <row r="144" spans="1:4" ht="20.100000000000001" customHeight="1">
      <c r="A144" s="202">
        <v>2060499</v>
      </c>
      <c r="B144" s="206" t="s">
        <v>247</v>
      </c>
      <c r="C144" s="206">
        <v>44</v>
      </c>
      <c r="D144" s="207"/>
    </row>
    <row r="145" spans="1:4" ht="20.100000000000001" customHeight="1">
      <c r="A145" s="202">
        <v>20605</v>
      </c>
      <c r="B145" s="206" t="s">
        <v>248</v>
      </c>
      <c r="C145" s="206">
        <f>C146</f>
        <v>100</v>
      </c>
      <c r="D145" s="207"/>
    </row>
    <row r="146" spans="1:4" ht="20.100000000000001" customHeight="1">
      <c r="A146" s="202">
        <v>2060599</v>
      </c>
      <c r="B146" s="206" t="s">
        <v>249</v>
      </c>
      <c r="C146" s="206">
        <v>100</v>
      </c>
      <c r="D146" s="207"/>
    </row>
    <row r="147" spans="1:4" ht="20.100000000000001" customHeight="1">
      <c r="A147" s="202">
        <v>20607</v>
      </c>
      <c r="B147" s="206" t="s">
        <v>250</v>
      </c>
      <c r="C147" s="206">
        <f>C148+C149</f>
        <v>18</v>
      </c>
      <c r="D147" s="207"/>
    </row>
    <row r="148" spans="1:4" ht="20.100000000000001" customHeight="1">
      <c r="A148" s="202">
        <v>2060701</v>
      </c>
      <c r="B148" s="206" t="s">
        <v>245</v>
      </c>
      <c r="C148" s="206">
        <v>6</v>
      </c>
      <c r="D148" s="207"/>
    </row>
    <row r="149" spans="1:4" ht="20.100000000000001" customHeight="1">
      <c r="A149" s="202">
        <v>2060702</v>
      </c>
      <c r="B149" s="206" t="s">
        <v>251</v>
      </c>
      <c r="C149" s="206">
        <v>12</v>
      </c>
      <c r="D149" s="207"/>
    </row>
    <row r="150" spans="1:4" ht="20.100000000000001" customHeight="1">
      <c r="A150" s="202">
        <v>20699</v>
      </c>
      <c r="B150" s="206" t="s">
        <v>252</v>
      </c>
      <c r="C150" s="206">
        <f>C151</f>
        <v>440</v>
      </c>
      <c r="D150" s="207"/>
    </row>
    <row r="151" spans="1:4" ht="20.100000000000001" customHeight="1">
      <c r="A151" s="202">
        <v>2069999</v>
      </c>
      <c r="B151" s="206" t="s">
        <v>252</v>
      </c>
      <c r="C151" s="206">
        <v>440</v>
      </c>
      <c r="D151" s="207"/>
    </row>
    <row r="152" spans="1:4" ht="20.100000000000001" customHeight="1">
      <c r="A152" s="213">
        <v>207</v>
      </c>
      <c r="B152" s="203" t="s">
        <v>253</v>
      </c>
      <c r="C152" s="203">
        <v>2951</v>
      </c>
      <c r="D152" s="207"/>
    </row>
    <row r="153" spans="1:4" ht="20.100000000000001" customHeight="1">
      <c r="A153" s="202">
        <v>20701</v>
      </c>
      <c r="B153" s="206" t="s">
        <v>254</v>
      </c>
      <c r="C153" s="206">
        <v>995</v>
      </c>
      <c r="D153" s="207"/>
    </row>
    <row r="154" spans="1:4" ht="20.100000000000001" customHeight="1">
      <c r="A154" s="202">
        <v>2070101</v>
      </c>
      <c r="B154" s="206" t="s">
        <v>152</v>
      </c>
      <c r="C154" s="206">
        <v>5</v>
      </c>
      <c r="D154" s="207"/>
    </row>
    <row r="155" spans="1:4" ht="20.100000000000001" customHeight="1">
      <c r="A155" s="202">
        <v>2070104</v>
      </c>
      <c r="B155" s="206" t="s">
        <v>255</v>
      </c>
      <c r="C155" s="206">
        <v>5</v>
      </c>
      <c r="D155" s="207"/>
    </row>
    <row r="156" spans="1:4" ht="20.100000000000001" customHeight="1">
      <c r="A156" s="202">
        <v>2070106</v>
      </c>
      <c r="B156" s="206" t="s">
        <v>256</v>
      </c>
      <c r="C156" s="206">
        <v>20</v>
      </c>
      <c r="D156" s="207"/>
    </row>
    <row r="157" spans="1:4" ht="20.100000000000001" customHeight="1">
      <c r="A157" s="202">
        <v>2070109</v>
      </c>
      <c r="B157" s="206" t="s">
        <v>257</v>
      </c>
      <c r="C157" s="206">
        <v>25</v>
      </c>
      <c r="D157" s="207"/>
    </row>
    <row r="158" spans="1:4" ht="20.100000000000001" customHeight="1">
      <c r="A158" s="202">
        <v>2070111</v>
      </c>
      <c r="B158" s="206" t="s">
        <v>258</v>
      </c>
      <c r="C158" s="206">
        <v>110</v>
      </c>
      <c r="D158" s="207"/>
    </row>
    <row r="159" spans="1:4" ht="20.100000000000001" customHeight="1">
      <c r="A159" s="202">
        <v>2070112</v>
      </c>
      <c r="B159" s="206" t="s">
        <v>259</v>
      </c>
      <c r="C159" s="206">
        <v>829</v>
      </c>
      <c r="D159" s="207"/>
    </row>
    <row r="160" spans="1:4" ht="20.100000000000001" customHeight="1">
      <c r="A160" s="202">
        <v>20702</v>
      </c>
      <c r="B160" s="206" t="s">
        <v>260</v>
      </c>
      <c r="C160" s="206">
        <v>40</v>
      </c>
      <c r="D160" s="207"/>
    </row>
    <row r="161" spans="1:4" ht="20.100000000000001" customHeight="1">
      <c r="A161" s="202">
        <v>2070205</v>
      </c>
      <c r="B161" s="206" t="s">
        <v>261</v>
      </c>
      <c r="C161" s="206">
        <v>40</v>
      </c>
      <c r="D161" s="207"/>
    </row>
    <row r="162" spans="1:4" ht="20.100000000000001" customHeight="1">
      <c r="A162" s="202">
        <v>20703</v>
      </c>
      <c r="B162" s="206" t="s">
        <v>262</v>
      </c>
      <c r="C162" s="206">
        <v>10</v>
      </c>
      <c r="D162" s="207"/>
    </row>
    <row r="163" spans="1:4" ht="20.100000000000001" customHeight="1">
      <c r="A163" s="202">
        <v>2070308</v>
      </c>
      <c r="B163" s="206" t="s">
        <v>263</v>
      </c>
      <c r="C163" s="206">
        <v>10</v>
      </c>
      <c r="D163" s="207"/>
    </row>
    <row r="164" spans="1:4" ht="20.100000000000001" customHeight="1">
      <c r="A164" s="202">
        <v>20706</v>
      </c>
      <c r="B164" s="206" t="s">
        <v>264</v>
      </c>
      <c r="C164" s="206">
        <v>5</v>
      </c>
      <c r="D164" s="207"/>
    </row>
    <row r="165" spans="1:4" ht="20.100000000000001" customHeight="1">
      <c r="A165" s="202">
        <v>2070699</v>
      </c>
      <c r="B165" s="206" t="s">
        <v>265</v>
      </c>
      <c r="C165" s="206">
        <v>5</v>
      </c>
      <c r="D165" s="207"/>
    </row>
    <row r="166" spans="1:4" ht="20.100000000000001" customHeight="1">
      <c r="A166" s="202">
        <v>20708</v>
      </c>
      <c r="B166" s="206" t="s">
        <v>266</v>
      </c>
      <c r="C166" s="206">
        <v>1085</v>
      </c>
      <c r="D166" s="207"/>
    </row>
    <row r="167" spans="1:4" ht="20.100000000000001" customHeight="1">
      <c r="A167" s="202">
        <v>2070808</v>
      </c>
      <c r="B167" s="206" t="s">
        <v>267</v>
      </c>
      <c r="C167" s="206">
        <v>1085</v>
      </c>
      <c r="D167" s="207"/>
    </row>
    <row r="168" spans="1:4" ht="20.100000000000001" customHeight="1">
      <c r="A168" s="202">
        <v>20799</v>
      </c>
      <c r="B168" s="206" t="s">
        <v>268</v>
      </c>
      <c r="C168" s="206">
        <v>816</v>
      </c>
      <c r="D168" s="207"/>
    </row>
    <row r="169" spans="1:4" ht="20.100000000000001" customHeight="1">
      <c r="A169" s="202">
        <v>2079999</v>
      </c>
      <c r="B169" s="206" t="s">
        <v>268</v>
      </c>
      <c r="C169" s="206">
        <v>816</v>
      </c>
      <c r="D169" s="207"/>
    </row>
    <row r="170" spans="1:4" ht="20.100000000000001" customHeight="1">
      <c r="A170" s="213">
        <v>208</v>
      </c>
      <c r="B170" s="203" t="s">
        <v>269</v>
      </c>
      <c r="C170" s="203">
        <v>37265</v>
      </c>
      <c r="D170" s="207"/>
    </row>
    <row r="171" spans="1:4" ht="20.100000000000001" customHeight="1">
      <c r="A171" s="202">
        <v>20801</v>
      </c>
      <c r="B171" s="206" t="s">
        <v>270</v>
      </c>
      <c r="C171" s="206">
        <v>944</v>
      </c>
      <c r="D171" s="207"/>
    </row>
    <row r="172" spans="1:4" ht="20.100000000000001" customHeight="1">
      <c r="A172" s="202">
        <v>2080101</v>
      </c>
      <c r="B172" s="206" t="s">
        <v>152</v>
      </c>
      <c r="C172" s="206">
        <v>873</v>
      </c>
      <c r="D172" s="207"/>
    </row>
    <row r="173" spans="1:4" ht="20.100000000000001" customHeight="1">
      <c r="A173" s="202">
        <v>2080105</v>
      </c>
      <c r="B173" s="206" t="s">
        <v>271</v>
      </c>
      <c r="C173" s="206">
        <v>2</v>
      </c>
      <c r="D173" s="207"/>
    </row>
    <row r="174" spans="1:4" ht="20.100000000000001" customHeight="1">
      <c r="A174" s="202">
        <v>2080106</v>
      </c>
      <c r="B174" s="206" t="s">
        <v>272</v>
      </c>
      <c r="C174" s="206">
        <v>19</v>
      </c>
      <c r="D174" s="207"/>
    </row>
    <row r="175" spans="1:4" ht="20.100000000000001" customHeight="1">
      <c r="A175" s="202">
        <v>2080107</v>
      </c>
      <c r="B175" s="206" t="s">
        <v>273</v>
      </c>
      <c r="C175" s="206">
        <v>10</v>
      </c>
      <c r="D175" s="207"/>
    </row>
    <row r="176" spans="1:4" ht="20.100000000000001" customHeight="1">
      <c r="A176" s="202">
        <v>2080108</v>
      </c>
      <c r="B176" s="206" t="s">
        <v>172</v>
      </c>
      <c r="C176" s="206">
        <v>20</v>
      </c>
      <c r="D176" s="207"/>
    </row>
    <row r="177" spans="1:4" ht="20.100000000000001" customHeight="1">
      <c r="A177" s="202">
        <v>2080112</v>
      </c>
      <c r="B177" s="206" t="s">
        <v>274</v>
      </c>
      <c r="C177" s="206">
        <v>2</v>
      </c>
      <c r="D177" s="207"/>
    </row>
    <row r="178" spans="1:4" ht="20.100000000000001" customHeight="1">
      <c r="A178" s="202">
        <v>2080199</v>
      </c>
      <c r="B178" s="206" t="s">
        <v>275</v>
      </c>
      <c r="C178" s="206">
        <v>18</v>
      </c>
      <c r="D178" s="207"/>
    </row>
    <row r="179" spans="1:4" ht="20.100000000000001" customHeight="1">
      <c r="A179" s="202">
        <v>20802</v>
      </c>
      <c r="B179" s="206" t="s">
        <v>276</v>
      </c>
      <c r="C179" s="206">
        <v>704</v>
      </c>
      <c r="D179" s="207"/>
    </row>
    <row r="180" spans="1:4" ht="20.100000000000001" customHeight="1">
      <c r="A180" s="202">
        <v>2080201</v>
      </c>
      <c r="B180" s="206" t="s">
        <v>152</v>
      </c>
      <c r="C180" s="206">
        <v>463</v>
      </c>
      <c r="D180" s="207"/>
    </row>
    <row r="181" spans="1:4" ht="20.100000000000001" customHeight="1">
      <c r="A181" s="202">
        <v>2080202</v>
      </c>
      <c r="B181" s="206" t="s">
        <v>153</v>
      </c>
      <c r="C181" s="206">
        <v>241</v>
      </c>
      <c r="D181" s="207"/>
    </row>
    <row r="182" spans="1:4" ht="20.100000000000001" customHeight="1">
      <c r="A182" s="202">
        <v>20804</v>
      </c>
      <c r="B182" s="206" t="s">
        <v>277</v>
      </c>
      <c r="C182" s="206">
        <v>300</v>
      </c>
      <c r="D182" s="207"/>
    </row>
    <row r="183" spans="1:4" ht="20.100000000000001" customHeight="1">
      <c r="A183" s="202">
        <v>2080402</v>
      </c>
      <c r="B183" s="206" t="s">
        <v>278</v>
      </c>
      <c r="C183" s="206">
        <v>300</v>
      </c>
      <c r="D183" s="207"/>
    </row>
    <row r="184" spans="1:4" ht="20.100000000000001" customHeight="1">
      <c r="A184" s="202">
        <v>20805</v>
      </c>
      <c r="B184" s="206" t="s">
        <v>279</v>
      </c>
      <c r="C184" s="206">
        <v>279</v>
      </c>
      <c r="D184" s="207"/>
    </row>
    <row r="185" spans="1:4" ht="20.100000000000001" customHeight="1">
      <c r="A185" s="202">
        <v>2080503</v>
      </c>
      <c r="B185" s="206" t="s">
        <v>280</v>
      </c>
      <c r="C185" s="206">
        <v>279</v>
      </c>
      <c r="D185" s="207"/>
    </row>
    <row r="186" spans="1:4" ht="20.100000000000001" customHeight="1">
      <c r="A186" s="202">
        <v>20807</v>
      </c>
      <c r="B186" s="206" t="s">
        <v>281</v>
      </c>
      <c r="C186" s="206">
        <v>1194</v>
      </c>
      <c r="D186" s="207"/>
    </row>
    <row r="187" spans="1:4" ht="20.100000000000001" customHeight="1">
      <c r="A187" s="202">
        <v>2080799</v>
      </c>
      <c r="B187" s="206" t="s">
        <v>282</v>
      </c>
      <c r="C187" s="206">
        <v>1194</v>
      </c>
      <c r="D187" s="207"/>
    </row>
    <row r="188" spans="1:4" ht="20.100000000000001" customHeight="1">
      <c r="A188" s="202">
        <v>20808</v>
      </c>
      <c r="B188" s="206" t="s">
        <v>283</v>
      </c>
      <c r="C188" s="206">
        <v>5584</v>
      </c>
      <c r="D188" s="207"/>
    </row>
    <row r="189" spans="1:4" ht="20.100000000000001" customHeight="1">
      <c r="A189" s="202">
        <v>2080801</v>
      </c>
      <c r="B189" s="206" t="s">
        <v>284</v>
      </c>
      <c r="C189" s="206">
        <v>1241</v>
      </c>
      <c r="D189" s="207"/>
    </row>
    <row r="190" spans="1:4" ht="20.100000000000001" customHeight="1">
      <c r="A190" s="202">
        <v>2080802</v>
      </c>
      <c r="B190" s="206" t="s">
        <v>285</v>
      </c>
      <c r="C190" s="206">
        <v>886</v>
      </c>
      <c r="D190" s="207"/>
    </row>
    <row r="191" spans="1:4" ht="20.100000000000001" customHeight="1">
      <c r="A191" s="202">
        <v>2080803</v>
      </c>
      <c r="B191" s="206" t="s">
        <v>286</v>
      </c>
      <c r="C191" s="206">
        <v>2593</v>
      </c>
      <c r="D191" s="207"/>
    </row>
    <row r="192" spans="1:4" ht="20.100000000000001" customHeight="1">
      <c r="A192" s="202">
        <v>2080805</v>
      </c>
      <c r="B192" s="206" t="s">
        <v>287</v>
      </c>
      <c r="C192" s="206">
        <v>488</v>
      </c>
      <c r="D192" s="207"/>
    </row>
    <row r="193" spans="1:4" ht="20.100000000000001" customHeight="1">
      <c r="A193" s="202">
        <v>2080807</v>
      </c>
      <c r="B193" s="206" t="s">
        <v>288</v>
      </c>
      <c r="C193" s="206">
        <v>79</v>
      </c>
      <c r="D193" s="207"/>
    </row>
    <row r="194" spans="1:4" ht="20.100000000000001" customHeight="1">
      <c r="A194" s="202">
        <v>2080899</v>
      </c>
      <c r="B194" s="206" t="s">
        <v>289</v>
      </c>
      <c r="C194" s="206">
        <v>296</v>
      </c>
      <c r="D194" s="207"/>
    </row>
    <row r="195" spans="1:4" ht="20.100000000000001" customHeight="1">
      <c r="A195" s="202">
        <v>20809</v>
      </c>
      <c r="B195" s="206" t="s">
        <v>290</v>
      </c>
      <c r="C195" s="206">
        <v>528</v>
      </c>
      <c r="D195" s="207"/>
    </row>
    <row r="196" spans="1:4" ht="20.100000000000001" customHeight="1">
      <c r="A196" s="202">
        <v>2080901</v>
      </c>
      <c r="B196" s="206" t="s">
        <v>291</v>
      </c>
      <c r="C196" s="206">
        <v>265</v>
      </c>
      <c r="D196" s="207"/>
    </row>
    <row r="197" spans="1:4" ht="20.100000000000001" customHeight="1">
      <c r="A197" s="202">
        <v>2080902</v>
      </c>
      <c r="B197" s="206" t="s">
        <v>292</v>
      </c>
      <c r="C197" s="206">
        <v>163</v>
      </c>
      <c r="D197" s="207"/>
    </row>
    <row r="198" spans="1:4" ht="20.100000000000001" customHeight="1">
      <c r="A198" s="202">
        <v>2080903</v>
      </c>
      <c r="B198" s="206" t="s">
        <v>293</v>
      </c>
      <c r="C198" s="206">
        <v>10</v>
      </c>
      <c r="D198" s="207"/>
    </row>
    <row r="199" spans="1:4" ht="20.100000000000001" customHeight="1">
      <c r="A199" s="202">
        <v>2080904</v>
      </c>
      <c r="B199" s="206" t="s">
        <v>294</v>
      </c>
      <c r="C199" s="206">
        <v>11</v>
      </c>
      <c r="D199" s="207"/>
    </row>
    <row r="200" spans="1:4" ht="20.100000000000001" customHeight="1">
      <c r="A200" s="202">
        <v>2080905</v>
      </c>
      <c r="B200" s="206" t="s">
        <v>295</v>
      </c>
      <c r="C200" s="206">
        <v>79</v>
      </c>
      <c r="D200" s="207"/>
    </row>
    <row r="201" spans="1:4" ht="20.100000000000001" customHeight="1">
      <c r="A201" s="202">
        <v>20810</v>
      </c>
      <c r="B201" s="206" t="s">
        <v>296</v>
      </c>
      <c r="C201" s="206">
        <v>1491</v>
      </c>
      <c r="D201" s="207"/>
    </row>
    <row r="202" spans="1:4" ht="20.100000000000001" customHeight="1">
      <c r="A202" s="202">
        <v>2081001</v>
      </c>
      <c r="B202" s="206" t="s">
        <v>297</v>
      </c>
      <c r="C202" s="206">
        <v>152</v>
      </c>
      <c r="D202" s="207"/>
    </row>
    <row r="203" spans="1:4" ht="20.100000000000001" customHeight="1">
      <c r="A203" s="202">
        <v>2081002</v>
      </c>
      <c r="B203" s="206" t="s">
        <v>298</v>
      </c>
      <c r="C203" s="206">
        <v>835</v>
      </c>
      <c r="D203" s="207"/>
    </row>
    <row r="204" spans="1:4" ht="20.100000000000001" customHeight="1">
      <c r="A204" s="202">
        <v>2081004</v>
      </c>
      <c r="B204" s="206" t="s">
        <v>299</v>
      </c>
      <c r="C204" s="206">
        <v>504</v>
      </c>
      <c r="D204" s="207"/>
    </row>
    <row r="205" spans="1:4" ht="20.100000000000001" customHeight="1">
      <c r="A205" s="202">
        <v>20811</v>
      </c>
      <c r="B205" s="206" t="s">
        <v>300</v>
      </c>
      <c r="C205" s="206">
        <v>895</v>
      </c>
      <c r="D205" s="207"/>
    </row>
    <row r="206" spans="1:4" ht="20.100000000000001" customHeight="1">
      <c r="A206" s="202">
        <v>2081104</v>
      </c>
      <c r="B206" s="206" t="s">
        <v>301</v>
      </c>
      <c r="C206" s="206">
        <v>23</v>
      </c>
      <c r="D206" s="207"/>
    </row>
    <row r="207" spans="1:4" ht="20.100000000000001" customHeight="1">
      <c r="A207" s="202">
        <v>2081105</v>
      </c>
      <c r="B207" s="206" t="s">
        <v>302</v>
      </c>
      <c r="C207" s="206">
        <v>26</v>
      </c>
      <c r="D207" s="207"/>
    </row>
    <row r="208" spans="1:4" ht="20.100000000000001" customHeight="1">
      <c r="A208" s="202">
        <v>2081107</v>
      </c>
      <c r="B208" s="206" t="s">
        <v>303</v>
      </c>
      <c r="C208" s="206">
        <v>736</v>
      </c>
      <c r="D208" s="207"/>
    </row>
    <row r="209" spans="1:4" ht="20.100000000000001" customHeight="1">
      <c r="A209" s="202">
        <v>2081199</v>
      </c>
      <c r="B209" s="206" t="s">
        <v>304</v>
      </c>
      <c r="C209" s="206">
        <v>110</v>
      </c>
      <c r="D209" s="207"/>
    </row>
    <row r="210" spans="1:4" ht="20.100000000000001" customHeight="1">
      <c r="A210" s="202">
        <v>20816</v>
      </c>
      <c r="B210" s="206" t="s">
        <v>305</v>
      </c>
      <c r="C210" s="206">
        <v>37</v>
      </c>
      <c r="D210" s="207"/>
    </row>
    <row r="211" spans="1:4" ht="20.100000000000001" customHeight="1">
      <c r="A211" s="202">
        <v>2081699</v>
      </c>
      <c r="B211" s="206" t="s">
        <v>306</v>
      </c>
      <c r="C211" s="206">
        <v>37</v>
      </c>
      <c r="D211" s="207"/>
    </row>
    <row r="212" spans="1:4" ht="20.100000000000001" customHeight="1">
      <c r="A212" s="202">
        <v>20819</v>
      </c>
      <c r="B212" s="206" t="s">
        <v>307</v>
      </c>
      <c r="C212" s="206">
        <v>8533</v>
      </c>
      <c r="D212" s="207"/>
    </row>
    <row r="213" spans="1:4" ht="20.100000000000001" customHeight="1">
      <c r="A213" s="202">
        <v>2081901</v>
      </c>
      <c r="B213" s="206" t="s">
        <v>308</v>
      </c>
      <c r="C213" s="206">
        <v>879</v>
      </c>
      <c r="D213" s="207"/>
    </row>
    <row r="214" spans="1:4" ht="20.100000000000001" customHeight="1">
      <c r="A214" s="202">
        <v>2081902</v>
      </c>
      <c r="B214" s="206" t="s">
        <v>309</v>
      </c>
      <c r="C214" s="206">
        <v>7654</v>
      </c>
      <c r="D214" s="207"/>
    </row>
    <row r="215" spans="1:4" ht="20.100000000000001" customHeight="1">
      <c r="A215" s="202">
        <v>20820</v>
      </c>
      <c r="B215" s="206" t="s">
        <v>310</v>
      </c>
      <c r="C215" s="206">
        <v>260</v>
      </c>
      <c r="D215" s="207"/>
    </row>
    <row r="216" spans="1:4" ht="20.100000000000001" customHeight="1">
      <c r="A216" s="202">
        <v>2082001</v>
      </c>
      <c r="B216" s="206" t="s">
        <v>311</v>
      </c>
      <c r="C216" s="206">
        <v>250</v>
      </c>
      <c r="D216" s="207"/>
    </row>
    <row r="217" spans="1:4" ht="20.100000000000001" customHeight="1">
      <c r="A217" s="202">
        <v>2082002</v>
      </c>
      <c r="B217" s="206" t="s">
        <v>312</v>
      </c>
      <c r="C217" s="206">
        <v>10</v>
      </c>
      <c r="D217" s="207"/>
    </row>
    <row r="218" spans="1:4" ht="20.100000000000001" customHeight="1">
      <c r="A218" s="202">
        <v>20821</v>
      </c>
      <c r="B218" s="206" t="s">
        <v>313</v>
      </c>
      <c r="C218" s="206">
        <f>SUM(C219)</f>
        <v>1918</v>
      </c>
      <c r="D218" s="207"/>
    </row>
    <row r="219" spans="1:4" ht="20.100000000000001" customHeight="1">
      <c r="A219" s="202">
        <v>2082102</v>
      </c>
      <c r="B219" s="206" t="s">
        <v>314</v>
      </c>
      <c r="C219" s="206">
        <v>1918</v>
      </c>
      <c r="D219" s="207"/>
    </row>
    <row r="220" spans="1:4" ht="20.100000000000001" customHeight="1">
      <c r="A220" s="202">
        <v>20825</v>
      </c>
      <c r="B220" s="206" t="s">
        <v>315</v>
      </c>
      <c r="C220" s="206">
        <v>2</v>
      </c>
      <c r="D220" s="207"/>
    </row>
    <row r="221" spans="1:4" ht="20.100000000000001" customHeight="1">
      <c r="A221" s="202">
        <v>2082502</v>
      </c>
      <c r="B221" s="206" t="s">
        <v>316</v>
      </c>
      <c r="C221" s="206">
        <v>2</v>
      </c>
      <c r="D221" s="207"/>
    </row>
    <row r="222" spans="1:4" ht="20.100000000000001" customHeight="1">
      <c r="A222" s="202">
        <v>20826</v>
      </c>
      <c r="B222" s="206" t="s">
        <v>317</v>
      </c>
      <c r="C222" s="206">
        <v>13874</v>
      </c>
      <c r="D222" s="207"/>
    </row>
    <row r="223" spans="1:4" ht="20.100000000000001" customHeight="1">
      <c r="A223" s="202">
        <v>2082601</v>
      </c>
      <c r="B223" s="206" t="s">
        <v>318</v>
      </c>
      <c r="C223" s="206">
        <v>18</v>
      </c>
      <c r="D223" s="207"/>
    </row>
    <row r="224" spans="1:4" ht="20.100000000000001" customHeight="1">
      <c r="A224" s="202">
        <v>2082602</v>
      </c>
      <c r="B224" s="206" t="s">
        <v>319</v>
      </c>
      <c r="C224" s="206">
        <v>13628</v>
      </c>
      <c r="D224" s="207"/>
    </row>
    <row r="225" spans="1:4" ht="20.100000000000001" customHeight="1">
      <c r="A225" s="202">
        <v>2082699</v>
      </c>
      <c r="B225" s="206" t="s">
        <v>320</v>
      </c>
      <c r="C225" s="206">
        <v>228</v>
      </c>
      <c r="D225" s="207"/>
    </row>
    <row r="226" spans="1:4" ht="20.100000000000001" customHeight="1">
      <c r="A226" s="202">
        <v>20828</v>
      </c>
      <c r="B226" s="206" t="s">
        <v>321</v>
      </c>
      <c r="C226" s="206">
        <v>207</v>
      </c>
      <c r="D226" s="207"/>
    </row>
    <row r="227" spans="1:4" ht="20.100000000000001" customHeight="1">
      <c r="A227" s="202">
        <v>2082801</v>
      </c>
      <c r="B227" s="206" t="s">
        <v>152</v>
      </c>
      <c r="C227" s="206">
        <v>205</v>
      </c>
      <c r="D227" s="207"/>
    </row>
    <row r="228" spans="1:4" ht="20.100000000000001" customHeight="1">
      <c r="A228" s="202">
        <v>2082899</v>
      </c>
      <c r="B228" s="206" t="s">
        <v>322</v>
      </c>
      <c r="C228" s="206">
        <v>2</v>
      </c>
      <c r="D228" s="207"/>
    </row>
    <row r="229" spans="1:4" ht="20.100000000000001" customHeight="1">
      <c r="A229" s="202">
        <v>20830</v>
      </c>
      <c r="B229" s="206" t="s">
        <v>323</v>
      </c>
      <c r="C229" s="206">
        <v>402</v>
      </c>
      <c r="D229" s="207"/>
    </row>
    <row r="230" spans="1:4" ht="20.100000000000001" customHeight="1">
      <c r="A230" s="202">
        <v>2083001</v>
      </c>
      <c r="B230" s="206" t="s">
        <v>324</v>
      </c>
      <c r="C230" s="206">
        <v>162</v>
      </c>
      <c r="D230" s="207"/>
    </row>
    <row r="231" spans="1:4" ht="20.100000000000001" customHeight="1">
      <c r="A231" s="202">
        <v>2083099</v>
      </c>
      <c r="B231" s="206" t="s">
        <v>325</v>
      </c>
      <c r="C231" s="206">
        <v>240</v>
      </c>
      <c r="D231" s="207"/>
    </row>
    <row r="232" spans="1:4" ht="20.100000000000001" customHeight="1">
      <c r="A232" s="202">
        <v>20899</v>
      </c>
      <c r="B232" s="206" t="s">
        <v>326</v>
      </c>
      <c r="C232" s="206">
        <v>112</v>
      </c>
      <c r="D232" s="207"/>
    </row>
    <row r="233" spans="1:4" ht="20.100000000000001" customHeight="1">
      <c r="A233" s="202">
        <v>2089999</v>
      </c>
      <c r="B233" s="206" t="s">
        <v>326</v>
      </c>
      <c r="C233" s="206">
        <v>112</v>
      </c>
      <c r="D233" s="207"/>
    </row>
    <row r="234" spans="1:4" ht="20.100000000000001" customHeight="1">
      <c r="A234" s="213">
        <v>210</v>
      </c>
      <c r="B234" s="203" t="s">
        <v>102</v>
      </c>
      <c r="C234" s="203">
        <v>21876</v>
      </c>
      <c r="D234" s="207"/>
    </row>
    <row r="235" spans="1:4" ht="20.100000000000001" customHeight="1">
      <c r="A235" s="202">
        <v>21001</v>
      </c>
      <c r="B235" s="206" t="s">
        <v>327</v>
      </c>
      <c r="C235" s="206">
        <v>2505</v>
      </c>
      <c r="D235" s="207"/>
    </row>
    <row r="236" spans="1:4" ht="20.100000000000001" customHeight="1">
      <c r="A236" s="202">
        <v>2100101</v>
      </c>
      <c r="B236" s="206" t="s">
        <v>152</v>
      </c>
      <c r="C236" s="206">
        <v>1273</v>
      </c>
      <c r="D236" s="207"/>
    </row>
    <row r="237" spans="1:4" ht="20.100000000000001" customHeight="1">
      <c r="A237" s="202">
        <v>2100199</v>
      </c>
      <c r="B237" s="206" t="s">
        <v>328</v>
      </c>
      <c r="C237" s="206">
        <v>1232</v>
      </c>
      <c r="D237" s="207"/>
    </row>
    <row r="238" spans="1:4" ht="20.100000000000001" customHeight="1">
      <c r="A238" s="202">
        <v>21002</v>
      </c>
      <c r="B238" s="206" t="s">
        <v>329</v>
      </c>
      <c r="C238" s="206">
        <v>793</v>
      </c>
      <c r="D238" s="207"/>
    </row>
    <row r="239" spans="1:4" ht="20.100000000000001" customHeight="1">
      <c r="A239" s="202">
        <v>2100201</v>
      </c>
      <c r="B239" s="206" t="s">
        <v>330</v>
      </c>
      <c r="C239" s="206">
        <v>311</v>
      </c>
      <c r="D239" s="207"/>
    </row>
    <row r="240" spans="1:4" ht="20.100000000000001" customHeight="1">
      <c r="A240" s="202">
        <v>2100202</v>
      </c>
      <c r="B240" s="206" t="s">
        <v>331</v>
      </c>
      <c r="C240" s="206">
        <v>147</v>
      </c>
      <c r="D240" s="207"/>
    </row>
    <row r="241" spans="1:7" ht="20.100000000000001" customHeight="1">
      <c r="A241" s="202">
        <v>2100206</v>
      </c>
      <c r="B241" s="206" t="s">
        <v>332</v>
      </c>
      <c r="C241" s="206">
        <v>86</v>
      </c>
      <c r="D241" s="207"/>
    </row>
    <row r="242" spans="1:7" ht="20.100000000000001" customHeight="1">
      <c r="A242" s="202">
        <v>2100299</v>
      </c>
      <c r="B242" s="206" t="s">
        <v>333</v>
      </c>
      <c r="C242" s="206">
        <v>249</v>
      </c>
      <c r="D242" s="207"/>
    </row>
    <row r="243" spans="1:7" ht="20.100000000000001" customHeight="1">
      <c r="A243" s="202">
        <v>21003</v>
      </c>
      <c r="B243" s="206" t="s">
        <v>334</v>
      </c>
      <c r="C243" s="206">
        <v>1374</v>
      </c>
      <c r="D243" s="207"/>
    </row>
    <row r="244" spans="1:7" ht="20.100000000000001" customHeight="1">
      <c r="A244" s="202">
        <v>2100301</v>
      </c>
      <c r="B244" s="206" t="s">
        <v>335</v>
      </c>
      <c r="C244" s="206">
        <v>18</v>
      </c>
      <c r="D244" s="207"/>
      <c r="G244" s="192"/>
    </row>
    <row r="245" spans="1:7" ht="20.100000000000001" customHeight="1">
      <c r="A245" s="202">
        <v>2100302</v>
      </c>
      <c r="B245" s="206" t="s">
        <v>336</v>
      </c>
      <c r="C245" s="206">
        <v>502</v>
      </c>
      <c r="D245" s="207"/>
    </row>
    <row r="246" spans="1:7" ht="20.100000000000001" customHeight="1">
      <c r="A246" s="202">
        <v>2100399</v>
      </c>
      <c r="B246" s="206" t="s">
        <v>337</v>
      </c>
      <c r="C246" s="206">
        <v>854</v>
      </c>
      <c r="D246" s="207"/>
    </row>
    <row r="247" spans="1:7" ht="20.100000000000001" customHeight="1">
      <c r="A247" s="202">
        <v>21004</v>
      </c>
      <c r="B247" s="206" t="s">
        <v>338</v>
      </c>
      <c r="C247" s="206">
        <v>6618</v>
      </c>
      <c r="D247" s="207"/>
    </row>
    <row r="248" spans="1:7" ht="20.100000000000001" customHeight="1">
      <c r="A248" s="202">
        <v>2100401</v>
      </c>
      <c r="B248" s="206" t="s">
        <v>339</v>
      </c>
      <c r="C248" s="206">
        <v>316</v>
      </c>
      <c r="D248" s="207"/>
    </row>
    <row r="249" spans="1:7" ht="20.100000000000001" customHeight="1">
      <c r="A249" s="202">
        <v>2100402</v>
      </c>
      <c r="B249" s="206" t="s">
        <v>340</v>
      </c>
      <c r="C249" s="206">
        <v>209</v>
      </c>
      <c r="D249" s="207"/>
    </row>
    <row r="250" spans="1:7" ht="20.100000000000001" customHeight="1">
      <c r="A250" s="202">
        <v>2100403</v>
      </c>
      <c r="B250" s="206" t="s">
        <v>341</v>
      </c>
      <c r="C250" s="206">
        <v>143</v>
      </c>
      <c r="D250" s="207"/>
    </row>
    <row r="251" spans="1:7" ht="20.100000000000001" customHeight="1">
      <c r="A251" s="202">
        <v>2100408</v>
      </c>
      <c r="B251" s="206" t="s">
        <v>342</v>
      </c>
      <c r="C251" s="206">
        <v>4423</v>
      </c>
      <c r="D251" s="207"/>
    </row>
    <row r="252" spans="1:7" ht="20.100000000000001" customHeight="1">
      <c r="A252" s="202">
        <v>2100409</v>
      </c>
      <c r="B252" s="206" t="s">
        <v>343</v>
      </c>
      <c r="C252" s="206">
        <v>142</v>
      </c>
      <c r="D252" s="207"/>
    </row>
    <row r="253" spans="1:7" ht="20.100000000000001" customHeight="1">
      <c r="A253" s="202">
        <v>2100410</v>
      </c>
      <c r="B253" s="206" t="s">
        <v>344</v>
      </c>
      <c r="C253" s="206">
        <v>1000</v>
      </c>
      <c r="D253" s="207"/>
    </row>
    <row r="254" spans="1:7" ht="20.100000000000001" customHeight="1">
      <c r="A254" s="202">
        <v>2100499</v>
      </c>
      <c r="B254" s="206" t="s">
        <v>345</v>
      </c>
      <c r="C254" s="206">
        <v>386</v>
      </c>
      <c r="D254" s="207"/>
    </row>
    <row r="255" spans="1:7" ht="20.100000000000001" customHeight="1">
      <c r="A255" s="202">
        <v>21006</v>
      </c>
      <c r="B255" s="206" t="s">
        <v>346</v>
      </c>
      <c r="C255" s="206">
        <v>50</v>
      </c>
      <c r="D255" s="207"/>
    </row>
    <row r="256" spans="1:7" ht="20.100000000000001" customHeight="1">
      <c r="A256" s="202">
        <v>2100699</v>
      </c>
      <c r="B256" s="206" t="s">
        <v>347</v>
      </c>
      <c r="C256" s="206">
        <v>50</v>
      </c>
      <c r="D256" s="207"/>
    </row>
    <row r="257" spans="1:4" ht="20.100000000000001" customHeight="1">
      <c r="A257" s="202">
        <v>21007</v>
      </c>
      <c r="B257" s="206" t="s">
        <v>348</v>
      </c>
      <c r="C257" s="206">
        <v>563</v>
      </c>
      <c r="D257" s="207"/>
    </row>
    <row r="258" spans="1:4" ht="20.100000000000001" customHeight="1">
      <c r="A258" s="202">
        <v>2100717</v>
      </c>
      <c r="B258" s="206" t="s">
        <v>349</v>
      </c>
      <c r="C258" s="206">
        <v>305</v>
      </c>
      <c r="D258" s="207"/>
    </row>
    <row r="259" spans="1:4" ht="20.100000000000001" customHeight="1">
      <c r="A259" s="202">
        <v>2100799</v>
      </c>
      <c r="B259" s="206" t="s">
        <v>350</v>
      </c>
      <c r="C259" s="206">
        <v>258</v>
      </c>
      <c r="D259" s="207"/>
    </row>
    <row r="260" spans="1:4" ht="20.100000000000001" customHeight="1">
      <c r="A260" s="202">
        <v>21011</v>
      </c>
      <c r="B260" s="206" t="s">
        <v>351</v>
      </c>
      <c r="C260" s="206">
        <v>500</v>
      </c>
      <c r="D260" s="207"/>
    </row>
    <row r="261" spans="1:4" ht="20.100000000000001" customHeight="1">
      <c r="A261" s="202">
        <v>2101101</v>
      </c>
      <c r="B261" s="206" t="s">
        <v>352</v>
      </c>
      <c r="C261" s="206">
        <v>300</v>
      </c>
      <c r="D261" s="207"/>
    </row>
    <row r="262" spans="1:4" ht="20.100000000000001" customHeight="1">
      <c r="A262" s="202">
        <v>2101103</v>
      </c>
      <c r="B262" s="206" t="s">
        <v>353</v>
      </c>
      <c r="C262" s="206">
        <v>200</v>
      </c>
      <c r="D262" s="207"/>
    </row>
    <row r="263" spans="1:4" ht="20.100000000000001" customHeight="1">
      <c r="A263" s="202">
        <v>21012</v>
      </c>
      <c r="B263" s="206" t="s">
        <v>354</v>
      </c>
      <c r="C263" s="206">
        <v>7449</v>
      </c>
      <c r="D263" s="207"/>
    </row>
    <row r="264" spans="1:4" ht="20.100000000000001" customHeight="1">
      <c r="A264" s="202">
        <v>2101202</v>
      </c>
      <c r="B264" s="206" t="s">
        <v>355</v>
      </c>
      <c r="C264" s="206">
        <v>7260</v>
      </c>
      <c r="D264" s="207"/>
    </row>
    <row r="265" spans="1:4" ht="20.100000000000001" customHeight="1">
      <c r="A265" s="202">
        <v>2101299</v>
      </c>
      <c r="B265" s="206" t="s">
        <v>356</v>
      </c>
      <c r="C265" s="206">
        <v>189</v>
      </c>
      <c r="D265" s="207"/>
    </row>
    <row r="266" spans="1:4" ht="20.100000000000001" customHeight="1">
      <c r="A266" s="202">
        <v>21013</v>
      </c>
      <c r="B266" s="206" t="s">
        <v>357</v>
      </c>
      <c r="C266" s="206">
        <v>1367</v>
      </c>
      <c r="D266" s="207"/>
    </row>
    <row r="267" spans="1:4" ht="20.100000000000001" customHeight="1">
      <c r="A267" s="202">
        <v>2101301</v>
      </c>
      <c r="B267" s="206" t="s">
        <v>358</v>
      </c>
      <c r="C267" s="206">
        <v>1262</v>
      </c>
      <c r="D267" s="207"/>
    </row>
    <row r="268" spans="1:4" ht="20.100000000000001" customHeight="1">
      <c r="A268" s="202">
        <v>2101302</v>
      </c>
      <c r="B268" s="206" t="s">
        <v>359</v>
      </c>
      <c r="C268" s="206">
        <v>5</v>
      </c>
      <c r="D268" s="207"/>
    </row>
    <row r="269" spans="1:4" ht="20.100000000000001" customHeight="1">
      <c r="A269" s="202">
        <v>2101399</v>
      </c>
      <c r="B269" s="206" t="s">
        <v>360</v>
      </c>
      <c r="C269" s="206">
        <v>100</v>
      </c>
      <c r="D269" s="207"/>
    </row>
    <row r="270" spans="1:4" ht="20.100000000000001" customHeight="1">
      <c r="A270" s="202">
        <v>21014</v>
      </c>
      <c r="B270" s="206" t="s">
        <v>361</v>
      </c>
      <c r="C270" s="206">
        <v>263</v>
      </c>
      <c r="D270" s="207"/>
    </row>
    <row r="271" spans="1:4" ht="20.100000000000001" customHeight="1">
      <c r="A271" s="202">
        <v>2101401</v>
      </c>
      <c r="B271" s="206" t="s">
        <v>362</v>
      </c>
      <c r="C271" s="206">
        <v>263</v>
      </c>
      <c r="D271" s="207"/>
    </row>
    <row r="272" spans="1:4" ht="20.100000000000001" customHeight="1">
      <c r="A272" s="202">
        <v>21015</v>
      </c>
      <c r="B272" s="206" t="s">
        <v>363</v>
      </c>
      <c r="C272" s="206">
        <v>390</v>
      </c>
      <c r="D272" s="207"/>
    </row>
    <row r="273" spans="1:4" ht="20.100000000000001" customHeight="1">
      <c r="A273" s="202">
        <v>2101501</v>
      </c>
      <c r="B273" s="206" t="s">
        <v>152</v>
      </c>
      <c r="C273" s="206">
        <v>371</v>
      </c>
      <c r="D273" s="207"/>
    </row>
    <row r="274" spans="1:4" ht="20.100000000000001" customHeight="1">
      <c r="A274" s="202">
        <v>2101506</v>
      </c>
      <c r="B274" s="206" t="s">
        <v>364</v>
      </c>
      <c r="C274" s="206">
        <v>19</v>
      </c>
      <c r="D274" s="207"/>
    </row>
    <row r="275" spans="1:4" ht="20.100000000000001" customHeight="1">
      <c r="A275" s="202">
        <v>21099</v>
      </c>
      <c r="B275" s="206" t="s">
        <v>365</v>
      </c>
      <c r="C275" s="206">
        <v>5</v>
      </c>
      <c r="D275" s="207"/>
    </row>
    <row r="276" spans="1:4" ht="20.100000000000001" customHeight="1">
      <c r="A276" s="202">
        <v>2109999</v>
      </c>
      <c r="B276" s="206" t="s">
        <v>365</v>
      </c>
      <c r="C276" s="206">
        <v>5</v>
      </c>
      <c r="D276" s="207"/>
    </row>
    <row r="277" spans="1:4" ht="20.100000000000001" customHeight="1">
      <c r="A277" s="213">
        <v>211</v>
      </c>
      <c r="B277" s="203" t="s">
        <v>104</v>
      </c>
      <c r="C277" s="203">
        <f>C278+C280+C283</f>
        <v>13638</v>
      </c>
      <c r="D277" s="207"/>
    </row>
    <row r="278" spans="1:4" ht="20.100000000000001" customHeight="1">
      <c r="A278" s="202">
        <v>21101</v>
      </c>
      <c r="B278" s="206" t="s">
        <v>366</v>
      </c>
      <c r="C278" s="206">
        <f>C279</f>
        <v>204</v>
      </c>
      <c r="D278" s="207"/>
    </row>
    <row r="279" spans="1:4" ht="20.100000000000001" customHeight="1">
      <c r="A279" s="202">
        <v>2110199</v>
      </c>
      <c r="B279" s="206" t="s">
        <v>367</v>
      </c>
      <c r="C279" s="206">
        <v>204</v>
      </c>
      <c r="D279" s="207"/>
    </row>
    <row r="280" spans="1:4" ht="20.100000000000001" customHeight="1">
      <c r="A280" s="202">
        <v>21103</v>
      </c>
      <c r="B280" s="206" t="s">
        <v>368</v>
      </c>
      <c r="C280" s="206">
        <f>C281+C282</f>
        <v>13402</v>
      </c>
      <c r="D280" s="207"/>
    </row>
    <row r="281" spans="1:4" ht="20.100000000000001" customHeight="1">
      <c r="A281" s="202">
        <v>2110301</v>
      </c>
      <c r="B281" s="206" t="s">
        <v>369</v>
      </c>
      <c r="C281" s="206">
        <v>9602</v>
      </c>
      <c r="D281" s="207"/>
    </row>
    <row r="282" spans="1:4" ht="20.100000000000001" customHeight="1">
      <c r="A282" s="202">
        <v>2110302</v>
      </c>
      <c r="B282" s="206" t="s">
        <v>370</v>
      </c>
      <c r="C282" s="206">
        <f>1500+2300</f>
        <v>3800</v>
      </c>
      <c r="D282" s="207"/>
    </row>
    <row r="283" spans="1:4" ht="20.100000000000001" customHeight="1">
      <c r="A283" s="202">
        <v>21104</v>
      </c>
      <c r="B283" s="206" t="s">
        <v>371</v>
      </c>
      <c r="C283" s="206">
        <f>C284</f>
        <v>32</v>
      </c>
      <c r="D283" s="207"/>
    </row>
    <row r="284" spans="1:4" ht="20.100000000000001" customHeight="1">
      <c r="A284" s="202">
        <v>2110402</v>
      </c>
      <c r="B284" s="206" t="s">
        <v>372</v>
      </c>
      <c r="C284" s="206">
        <v>32</v>
      </c>
      <c r="D284" s="207"/>
    </row>
    <row r="285" spans="1:4" ht="20.100000000000001" customHeight="1">
      <c r="A285" s="213">
        <v>212</v>
      </c>
      <c r="B285" s="203" t="s">
        <v>106</v>
      </c>
      <c r="C285" s="203">
        <v>9205</v>
      </c>
      <c r="D285" s="207"/>
    </row>
    <row r="286" spans="1:4" ht="20.100000000000001" customHeight="1">
      <c r="A286" s="202">
        <v>21201</v>
      </c>
      <c r="B286" s="206" t="s">
        <v>373</v>
      </c>
      <c r="C286" s="206">
        <v>3743</v>
      </c>
      <c r="D286" s="207"/>
    </row>
    <row r="287" spans="1:4" ht="20.100000000000001" customHeight="1">
      <c r="A287" s="202">
        <v>2120101</v>
      </c>
      <c r="B287" s="206" t="s">
        <v>152</v>
      </c>
      <c r="C287" s="206">
        <v>234</v>
      </c>
      <c r="D287" s="207"/>
    </row>
    <row r="288" spans="1:4" s="192" customFormat="1" ht="20.100000000000001" customHeight="1">
      <c r="A288" s="202">
        <v>2120102</v>
      </c>
      <c r="B288" s="206" t="s">
        <v>153</v>
      </c>
      <c r="C288" s="206">
        <v>15</v>
      </c>
      <c r="D288" s="214"/>
    </row>
    <row r="289" spans="1:4" ht="20.100000000000001" customHeight="1">
      <c r="A289" s="202">
        <v>2120104</v>
      </c>
      <c r="B289" s="206" t="s">
        <v>374</v>
      </c>
      <c r="C289" s="206">
        <v>32</v>
      </c>
      <c r="D289" s="207"/>
    </row>
    <row r="290" spans="1:4" ht="20.100000000000001" customHeight="1">
      <c r="A290" s="202">
        <v>2120199</v>
      </c>
      <c r="B290" s="206" t="s">
        <v>375</v>
      </c>
      <c r="C290" s="206">
        <v>3462</v>
      </c>
      <c r="D290" s="207"/>
    </row>
    <row r="291" spans="1:4" ht="20.100000000000001" customHeight="1">
      <c r="A291" s="202">
        <v>21203</v>
      </c>
      <c r="B291" s="206" t="s">
        <v>376</v>
      </c>
      <c r="C291" s="206">
        <v>2923</v>
      </c>
      <c r="D291" s="207"/>
    </row>
    <row r="292" spans="1:4" ht="20.100000000000001" customHeight="1">
      <c r="A292" s="202">
        <v>2120303</v>
      </c>
      <c r="B292" s="206" t="s">
        <v>377</v>
      </c>
      <c r="C292" s="206">
        <v>2923</v>
      </c>
      <c r="D292" s="207"/>
    </row>
    <row r="293" spans="1:4" ht="20.100000000000001" customHeight="1">
      <c r="A293" s="202">
        <v>21205</v>
      </c>
      <c r="B293" s="206" t="s">
        <v>378</v>
      </c>
      <c r="C293" s="206">
        <v>2539</v>
      </c>
      <c r="D293" s="207"/>
    </row>
    <row r="294" spans="1:4" ht="20.100000000000001" customHeight="1">
      <c r="A294" s="202">
        <v>2120501</v>
      </c>
      <c r="B294" s="206" t="s">
        <v>378</v>
      </c>
      <c r="C294" s="206">
        <v>2539</v>
      </c>
      <c r="D294" s="207"/>
    </row>
    <row r="295" spans="1:4" ht="20.100000000000001" customHeight="1">
      <c r="A295" s="213">
        <v>213</v>
      </c>
      <c r="B295" s="203" t="s">
        <v>108</v>
      </c>
      <c r="C295" s="203">
        <f>C296+C310+C315+C323+C327+C333+C337+C339</f>
        <v>86938</v>
      </c>
      <c r="D295" s="207"/>
    </row>
    <row r="296" spans="1:4" ht="20.100000000000001" customHeight="1">
      <c r="A296" s="202">
        <v>21301</v>
      </c>
      <c r="B296" s="206" t="s">
        <v>379</v>
      </c>
      <c r="C296" s="206">
        <f>C297+C298+C299+C300+C301+C302+C303+C304+C305+C306+C307+C308+C309</f>
        <v>28279</v>
      </c>
      <c r="D296" s="207"/>
    </row>
    <row r="297" spans="1:4" ht="20.100000000000001" customHeight="1">
      <c r="A297" s="202">
        <v>2130104</v>
      </c>
      <c r="B297" s="206" t="s">
        <v>166</v>
      </c>
      <c r="C297" s="206">
        <v>2665</v>
      </c>
      <c r="D297" s="207"/>
    </row>
    <row r="298" spans="1:4" ht="20.100000000000001" customHeight="1">
      <c r="A298" s="202">
        <v>2130106</v>
      </c>
      <c r="B298" s="206" t="s">
        <v>380</v>
      </c>
      <c r="C298" s="206">
        <v>115</v>
      </c>
      <c r="D298" s="207"/>
    </row>
    <row r="299" spans="1:4" ht="20.100000000000001" customHeight="1">
      <c r="A299" s="202">
        <v>2130108</v>
      </c>
      <c r="B299" s="206" t="s">
        <v>381</v>
      </c>
      <c r="C299" s="206">
        <v>309</v>
      </c>
      <c r="D299" s="207"/>
    </row>
    <row r="300" spans="1:4" ht="20.100000000000001" customHeight="1">
      <c r="A300" s="202">
        <v>2130109</v>
      </c>
      <c r="B300" s="206" t="s">
        <v>382</v>
      </c>
      <c r="C300" s="206">
        <v>578</v>
      </c>
      <c r="D300" s="207"/>
    </row>
    <row r="301" spans="1:4" ht="20.100000000000001" customHeight="1">
      <c r="A301" s="202">
        <v>2130110</v>
      </c>
      <c r="B301" s="206" t="s">
        <v>383</v>
      </c>
      <c r="C301" s="206">
        <v>2</v>
      </c>
      <c r="D301" s="207"/>
    </row>
    <row r="302" spans="1:4" ht="20.100000000000001" customHeight="1">
      <c r="A302" s="202">
        <v>2130119</v>
      </c>
      <c r="B302" s="206" t="s">
        <v>384</v>
      </c>
      <c r="C302" s="206">
        <v>138</v>
      </c>
      <c r="D302" s="207"/>
    </row>
    <row r="303" spans="1:4" ht="20.100000000000001" customHeight="1">
      <c r="A303" s="202">
        <v>2130121</v>
      </c>
      <c r="B303" s="206" t="s">
        <v>385</v>
      </c>
      <c r="C303" s="206">
        <v>1367</v>
      </c>
      <c r="D303" s="207"/>
    </row>
    <row r="304" spans="1:4" ht="20.100000000000001" customHeight="1">
      <c r="A304" s="202">
        <v>2130122</v>
      </c>
      <c r="B304" s="206" t="s">
        <v>386</v>
      </c>
      <c r="C304" s="206">
        <v>16890</v>
      </c>
      <c r="D304" s="207"/>
    </row>
    <row r="305" spans="1:4" ht="20.100000000000001" customHeight="1">
      <c r="A305" s="202">
        <v>2130124</v>
      </c>
      <c r="B305" s="206" t="s">
        <v>387</v>
      </c>
      <c r="C305" s="206">
        <v>7</v>
      </c>
      <c r="D305" s="207"/>
    </row>
    <row r="306" spans="1:4" ht="20.100000000000001" customHeight="1">
      <c r="A306" s="202">
        <v>2130126</v>
      </c>
      <c r="B306" s="206" t="s">
        <v>388</v>
      </c>
      <c r="C306" s="206">
        <v>1270</v>
      </c>
      <c r="D306" s="207"/>
    </row>
    <row r="307" spans="1:4" ht="20.100000000000001" customHeight="1">
      <c r="A307" s="202">
        <v>2130135</v>
      </c>
      <c r="B307" s="206" t="s">
        <v>389</v>
      </c>
      <c r="C307" s="206">
        <v>820</v>
      </c>
      <c r="D307" s="207"/>
    </row>
    <row r="308" spans="1:4" ht="20.100000000000001" customHeight="1">
      <c r="A308" s="202">
        <v>2130153</v>
      </c>
      <c r="B308" s="206" t="s">
        <v>390</v>
      </c>
      <c r="C308" s="206">
        <v>3916</v>
      </c>
      <c r="D308" s="207"/>
    </row>
    <row r="309" spans="1:4" ht="20.100000000000001" customHeight="1">
      <c r="A309" s="202">
        <v>2130199</v>
      </c>
      <c r="B309" s="206" t="s">
        <v>391</v>
      </c>
      <c r="C309" s="206">
        <v>202</v>
      </c>
      <c r="D309" s="207"/>
    </row>
    <row r="310" spans="1:4" ht="20.100000000000001" customHeight="1">
      <c r="A310" s="202">
        <v>21302</v>
      </c>
      <c r="B310" s="206" t="s">
        <v>392</v>
      </c>
      <c r="C310" s="206">
        <f>C311+C312+C313+C314</f>
        <v>2427</v>
      </c>
      <c r="D310" s="207"/>
    </row>
    <row r="311" spans="1:4" ht="20.100000000000001" customHeight="1">
      <c r="A311" s="202">
        <v>2130205</v>
      </c>
      <c r="B311" s="206" t="s">
        <v>393</v>
      </c>
      <c r="C311" s="206">
        <v>1024</v>
      </c>
      <c r="D311" s="207"/>
    </row>
    <row r="312" spans="1:4" ht="20.100000000000001" customHeight="1">
      <c r="A312" s="202">
        <v>2130221</v>
      </c>
      <c r="B312" s="206" t="s">
        <v>394</v>
      </c>
      <c r="C312" s="206">
        <v>53</v>
      </c>
      <c r="D312" s="207"/>
    </row>
    <row r="313" spans="1:4" ht="20.100000000000001" customHeight="1">
      <c r="A313" s="202">
        <v>2130234</v>
      </c>
      <c r="B313" s="206" t="s">
        <v>395</v>
      </c>
      <c r="C313" s="206">
        <v>25</v>
      </c>
      <c r="D313" s="207"/>
    </row>
    <row r="314" spans="1:4" ht="20.100000000000001" customHeight="1">
      <c r="A314" s="202">
        <v>2130299</v>
      </c>
      <c r="B314" s="206" t="s">
        <v>396</v>
      </c>
      <c r="C314" s="206">
        <v>1325</v>
      </c>
      <c r="D314" s="207"/>
    </row>
    <row r="315" spans="1:4" ht="20.100000000000001" customHeight="1">
      <c r="A315" s="202">
        <v>21303</v>
      </c>
      <c r="B315" s="206" t="s">
        <v>397</v>
      </c>
      <c r="C315" s="206">
        <f>C316+C317+C318+C320+C321+C322+C319</f>
        <v>8025</v>
      </c>
      <c r="D315" s="207"/>
    </row>
    <row r="316" spans="1:4" ht="20.100000000000001" customHeight="1">
      <c r="A316" s="202">
        <v>2130304</v>
      </c>
      <c r="B316" s="206" t="s">
        <v>398</v>
      </c>
      <c r="C316" s="206">
        <v>3</v>
      </c>
      <c r="D316" s="207"/>
    </row>
    <row r="317" spans="1:4" ht="20.100000000000001" customHeight="1">
      <c r="A317" s="202">
        <v>2130305</v>
      </c>
      <c r="B317" s="206" t="s">
        <v>399</v>
      </c>
      <c r="C317" s="206">
        <v>1744</v>
      </c>
      <c r="D317" s="207"/>
    </row>
    <row r="318" spans="1:4" ht="20.100000000000001" customHeight="1">
      <c r="A318" s="202">
        <v>2130306</v>
      </c>
      <c r="B318" s="206" t="s">
        <v>400</v>
      </c>
      <c r="C318" s="206">
        <v>2514</v>
      </c>
      <c r="D318" s="207"/>
    </row>
    <row r="319" spans="1:4" ht="20.100000000000001" customHeight="1">
      <c r="A319" s="202">
        <v>2130314</v>
      </c>
      <c r="B319" s="206" t="s">
        <v>401</v>
      </c>
      <c r="C319" s="206">
        <v>45</v>
      </c>
      <c r="D319" s="207"/>
    </row>
    <row r="320" spans="1:4" ht="20.100000000000001" customHeight="1">
      <c r="A320" s="202">
        <v>2130315</v>
      </c>
      <c r="B320" s="206" t="s">
        <v>402</v>
      </c>
      <c r="C320" s="206">
        <v>20</v>
      </c>
      <c r="D320" s="207"/>
    </row>
    <row r="321" spans="1:8" ht="20.100000000000001" customHeight="1">
      <c r="A321" s="202">
        <v>2130337</v>
      </c>
      <c r="B321" s="206" t="s">
        <v>403</v>
      </c>
      <c r="C321" s="206">
        <v>1400</v>
      </c>
      <c r="D321" s="207"/>
      <c r="E321" s="195"/>
      <c r="F321" s="195"/>
      <c r="H321" s="195"/>
    </row>
    <row r="322" spans="1:8" ht="20.100000000000001" customHeight="1">
      <c r="A322" s="202">
        <v>2130399</v>
      </c>
      <c r="B322" s="206" t="s">
        <v>404</v>
      </c>
      <c r="C322" s="206">
        <f>1599+700</f>
        <v>2299</v>
      </c>
      <c r="D322" s="207"/>
    </row>
    <row r="323" spans="1:8" ht="20.100000000000001" customHeight="1">
      <c r="A323" s="202">
        <v>21305</v>
      </c>
      <c r="B323" s="206" t="s">
        <v>405</v>
      </c>
      <c r="C323" s="206">
        <f>C324+C325+C326</f>
        <v>13161</v>
      </c>
      <c r="D323" s="207"/>
    </row>
    <row r="324" spans="1:8" ht="20.100000000000001" customHeight="1">
      <c r="A324" s="202">
        <v>2130504</v>
      </c>
      <c r="B324" s="206" t="s">
        <v>406</v>
      </c>
      <c r="C324" s="206">
        <v>1840</v>
      </c>
      <c r="D324" s="207"/>
    </row>
    <row r="325" spans="1:8" ht="20.100000000000001" customHeight="1">
      <c r="A325" s="202">
        <v>2130550</v>
      </c>
      <c r="B325" s="206" t="s">
        <v>166</v>
      </c>
      <c r="C325" s="206">
        <v>154</v>
      </c>
      <c r="D325" s="207"/>
    </row>
    <row r="326" spans="1:8" ht="20.100000000000001" customHeight="1">
      <c r="A326" s="202">
        <v>2130599</v>
      </c>
      <c r="B326" s="206" t="s">
        <v>407</v>
      </c>
      <c r="C326" s="206">
        <v>11167</v>
      </c>
      <c r="D326" s="207"/>
    </row>
    <row r="327" spans="1:8" ht="20.100000000000001" customHeight="1">
      <c r="A327" s="202">
        <v>21307</v>
      </c>
      <c r="B327" s="206" t="s">
        <v>408</v>
      </c>
      <c r="C327" s="206">
        <f>C328+C329+C330+C331+C332</f>
        <v>14962</v>
      </c>
      <c r="D327" s="207"/>
    </row>
    <row r="328" spans="1:8" ht="20.100000000000001" customHeight="1">
      <c r="A328" s="202">
        <v>2130701</v>
      </c>
      <c r="B328" s="206" t="s">
        <v>409</v>
      </c>
      <c r="C328" s="206">
        <v>2316</v>
      </c>
      <c r="D328" s="207"/>
    </row>
    <row r="329" spans="1:8" ht="20.100000000000001" customHeight="1">
      <c r="A329" s="202">
        <v>2130705</v>
      </c>
      <c r="B329" s="206" t="s">
        <v>410</v>
      </c>
      <c r="C329" s="206">
        <f>11059+961</f>
        <v>12020</v>
      </c>
      <c r="D329" s="207"/>
    </row>
    <row r="330" spans="1:8" ht="20.100000000000001" customHeight="1">
      <c r="A330" s="202">
        <v>2130706</v>
      </c>
      <c r="B330" s="206" t="s">
        <v>411</v>
      </c>
      <c r="C330" s="206">
        <v>201</v>
      </c>
      <c r="D330" s="207"/>
    </row>
    <row r="331" spans="1:8" ht="20.100000000000001" customHeight="1">
      <c r="A331" s="202">
        <v>2130707</v>
      </c>
      <c r="B331" s="206" t="s">
        <v>412</v>
      </c>
      <c r="C331" s="206">
        <v>229</v>
      </c>
      <c r="D331" s="207"/>
    </row>
    <row r="332" spans="1:8" ht="20.100000000000001" customHeight="1">
      <c r="A332" s="202">
        <v>2130799</v>
      </c>
      <c r="B332" s="206" t="s">
        <v>413</v>
      </c>
      <c r="C332" s="206">
        <v>196</v>
      </c>
      <c r="D332" s="207"/>
    </row>
    <row r="333" spans="1:8" ht="20.100000000000001" customHeight="1">
      <c r="A333" s="202">
        <v>21308</v>
      </c>
      <c r="B333" s="206" t="s">
        <v>414</v>
      </c>
      <c r="C333" s="206">
        <f>C334+C335+C336</f>
        <v>5143</v>
      </c>
      <c r="D333" s="207"/>
    </row>
    <row r="334" spans="1:8" ht="20.100000000000001" customHeight="1">
      <c r="A334" s="202">
        <v>2130801</v>
      </c>
      <c r="B334" s="206" t="s">
        <v>415</v>
      </c>
      <c r="C334" s="206">
        <v>141</v>
      </c>
      <c r="D334" s="207"/>
    </row>
    <row r="335" spans="1:8" ht="20.100000000000001" customHeight="1">
      <c r="A335" s="202">
        <v>2130803</v>
      </c>
      <c r="B335" s="206" t="s">
        <v>416</v>
      </c>
      <c r="C335" s="206">
        <v>4875</v>
      </c>
      <c r="D335" s="207"/>
    </row>
    <row r="336" spans="1:8" ht="20.100000000000001" customHeight="1">
      <c r="A336" s="202">
        <v>2130804</v>
      </c>
      <c r="B336" s="206" t="s">
        <v>417</v>
      </c>
      <c r="C336" s="206">
        <v>127</v>
      </c>
      <c r="D336" s="207"/>
    </row>
    <row r="337" spans="1:4" ht="20.100000000000001" customHeight="1">
      <c r="A337" s="202">
        <v>21309</v>
      </c>
      <c r="B337" s="206" t="s">
        <v>418</v>
      </c>
      <c r="C337" s="206">
        <f>C338</f>
        <v>12381</v>
      </c>
      <c r="D337" s="207"/>
    </row>
    <row r="338" spans="1:4" ht="20.100000000000001" customHeight="1">
      <c r="A338" s="202">
        <v>2130901</v>
      </c>
      <c r="B338" s="206" t="s">
        <v>419</v>
      </c>
      <c r="C338" s="206">
        <v>12381</v>
      </c>
      <c r="D338" s="207"/>
    </row>
    <row r="339" spans="1:4" ht="20.100000000000001" customHeight="1">
      <c r="A339" s="202">
        <v>21399</v>
      </c>
      <c r="B339" s="206" t="s">
        <v>420</v>
      </c>
      <c r="C339" s="206">
        <f>C340</f>
        <v>2560</v>
      </c>
      <c r="D339" s="207"/>
    </row>
    <row r="340" spans="1:4" ht="20.100000000000001" customHeight="1">
      <c r="A340" s="202">
        <v>2139999</v>
      </c>
      <c r="B340" s="206" t="s">
        <v>420</v>
      </c>
      <c r="C340" s="206">
        <v>2560</v>
      </c>
      <c r="D340" s="207"/>
    </row>
    <row r="341" spans="1:4" ht="20.100000000000001" customHeight="1">
      <c r="A341" s="213">
        <v>214</v>
      </c>
      <c r="B341" s="203" t="s">
        <v>110</v>
      </c>
      <c r="C341" s="203">
        <v>3089</v>
      </c>
      <c r="D341" s="207"/>
    </row>
    <row r="342" spans="1:4" ht="20.100000000000001" customHeight="1">
      <c r="A342" s="202">
        <v>21401</v>
      </c>
      <c r="B342" s="206" t="s">
        <v>421</v>
      </c>
      <c r="C342" s="206">
        <v>1901</v>
      </c>
      <c r="D342" s="207"/>
    </row>
    <row r="343" spans="1:4" ht="20.100000000000001" customHeight="1">
      <c r="A343" s="202">
        <v>2140101</v>
      </c>
      <c r="B343" s="206" t="s">
        <v>152</v>
      </c>
      <c r="C343" s="206">
        <v>45</v>
      </c>
      <c r="D343" s="207"/>
    </row>
    <row r="344" spans="1:4" ht="20.100000000000001" customHeight="1">
      <c r="A344" s="202">
        <v>2140106</v>
      </c>
      <c r="B344" s="206" t="s">
        <v>422</v>
      </c>
      <c r="C344" s="206">
        <v>1757</v>
      </c>
      <c r="D344" s="207"/>
    </row>
    <row r="345" spans="1:4" ht="20.100000000000001" customHeight="1">
      <c r="A345" s="202">
        <v>2140112</v>
      </c>
      <c r="B345" s="206" t="s">
        <v>423</v>
      </c>
      <c r="C345" s="206">
        <v>72</v>
      </c>
      <c r="D345" s="207"/>
    </row>
    <row r="346" spans="1:4" ht="20.100000000000001" customHeight="1">
      <c r="A346" s="202">
        <v>2140199</v>
      </c>
      <c r="B346" s="206" t="s">
        <v>424</v>
      </c>
      <c r="C346" s="206">
        <v>27</v>
      </c>
      <c r="D346" s="207"/>
    </row>
    <row r="347" spans="1:4" ht="20.100000000000001" customHeight="1">
      <c r="A347" s="202">
        <v>21406</v>
      </c>
      <c r="B347" s="206" t="s">
        <v>425</v>
      </c>
      <c r="C347" s="206">
        <v>148</v>
      </c>
      <c r="D347" s="207"/>
    </row>
    <row r="348" spans="1:4" ht="20.100000000000001" customHeight="1">
      <c r="A348" s="202">
        <v>2140602</v>
      </c>
      <c r="B348" s="206" t="s">
        <v>426</v>
      </c>
      <c r="C348" s="206">
        <v>148</v>
      </c>
      <c r="D348" s="207"/>
    </row>
    <row r="349" spans="1:4" ht="20.100000000000001" customHeight="1">
      <c r="A349" s="202">
        <v>21499</v>
      </c>
      <c r="B349" s="206" t="s">
        <v>427</v>
      </c>
      <c r="C349" s="206">
        <v>1040</v>
      </c>
      <c r="D349" s="207"/>
    </row>
    <row r="350" spans="1:4" ht="20.100000000000001" customHeight="1">
      <c r="A350" s="202">
        <v>2149901</v>
      </c>
      <c r="B350" s="206" t="s">
        <v>428</v>
      </c>
      <c r="C350" s="206">
        <v>1040</v>
      </c>
      <c r="D350" s="207"/>
    </row>
    <row r="351" spans="1:4" ht="20.100000000000001" customHeight="1">
      <c r="A351" s="213">
        <v>215</v>
      </c>
      <c r="B351" s="203" t="s">
        <v>429</v>
      </c>
      <c r="C351" s="203">
        <v>5760</v>
      </c>
      <c r="D351" s="207"/>
    </row>
    <row r="352" spans="1:4" ht="20.100000000000001" customHeight="1">
      <c r="A352" s="202">
        <v>21502</v>
      </c>
      <c r="B352" s="206" t="s">
        <v>430</v>
      </c>
      <c r="C352" s="206">
        <v>500</v>
      </c>
      <c r="D352" s="207"/>
    </row>
    <row r="353" spans="1:4" ht="20.100000000000001" customHeight="1">
      <c r="A353" s="202">
        <v>2150205</v>
      </c>
      <c r="B353" s="206" t="s">
        <v>431</v>
      </c>
      <c r="C353" s="206">
        <v>450</v>
      </c>
      <c r="D353" s="207"/>
    </row>
    <row r="354" spans="1:4" ht="20.100000000000001" customHeight="1">
      <c r="A354" s="202">
        <v>2150206</v>
      </c>
      <c r="B354" s="206" t="s">
        <v>432</v>
      </c>
      <c r="C354" s="206">
        <v>50</v>
      </c>
      <c r="D354" s="207"/>
    </row>
    <row r="355" spans="1:4" ht="20.100000000000001" customHeight="1">
      <c r="A355" s="202">
        <v>21505</v>
      </c>
      <c r="B355" s="206" t="s">
        <v>433</v>
      </c>
      <c r="C355" s="206">
        <v>73</v>
      </c>
      <c r="D355" s="207"/>
    </row>
    <row r="356" spans="1:4" ht="20.100000000000001" customHeight="1">
      <c r="A356" s="202">
        <v>2150517</v>
      </c>
      <c r="B356" s="206" t="s">
        <v>434</v>
      </c>
      <c r="C356" s="206">
        <v>73</v>
      </c>
      <c r="D356" s="207"/>
    </row>
    <row r="357" spans="1:4" ht="20.100000000000001" customHeight="1">
      <c r="A357" s="202">
        <v>21508</v>
      </c>
      <c r="B357" s="206" t="s">
        <v>435</v>
      </c>
      <c r="C357" s="206">
        <v>5187</v>
      </c>
      <c r="D357" s="207"/>
    </row>
    <row r="358" spans="1:4" ht="20.100000000000001" customHeight="1">
      <c r="A358" s="202">
        <v>2150803</v>
      </c>
      <c r="B358" s="206" t="s">
        <v>164</v>
      </c>
      <c r="C358" s="206">
        <v>10</v>
      </c>
      <c r="D358" s="207"/>
    </row>
    <row r="359" spans="1:4" ht="20.100000000000001" customHeight="1">
      <c r="A359" s="202">
        <v>2150805</v>
      </c>
      <c r="B359" s="206" t="s">
        <v>436</v>
      </c>
      <c r="C359" s="206">
        <v>43</v>
      </c>
      <c r="D359" s="207"/>
    </row>
    <row r="360" spans="1:4" ht="20.100000000000001" customHeight="1">
      <c r="A360" s="202">
        <v>2150899</v>
      </c>
      <c r="B360" s="206" t="s">
        <v>437</v>
      </c>
      <c r="C360" s="206">
        <v>5135</v>
      </c>
      <c r="D360" s="207"/>
    </row>
    <row r="361" spans="1:4" ht="20.100000000000001" customHeight="1">
      <c r="A361" s="213">
        <v>216</v>
      </c>
      <c r="B361" s="203" t="s">
        <v>438</v>
      </c>
      <c r="C361" s="203">
        <v>403</v>
      </c>
      <c r="D361" s="207"/>
    </row>
    <row r="362" spans="1:4" ht="20.100000000000001" customHeight="1">
      <c r="A362" s="202">
        <v>21602</v>
      </c>
      <c r="B362" s="206" t="s">
        <v>439</v>
      </c>
      <c r="C362" s="206">
        <v>403</v>
      </c>
      <c r="D362" s="207"/>
    </row>
    <row r="363" spans="1:4" ht="20.100000000000001" customHeight="1">
      <c r="A363" s="202">
        <v>2160299</v>
      </c>
      <c r="B363" s="206" t="s">
        <v>440</v>
      </c>
      <c r="C363" s="206">
        <v>403</v>
      </c>
      <c r="D363" s="207"/>
    </row>
    <row r="364" spans="1:4" ht="20.100000000000001" customHeight="1">
      <c r="A364" s="213">
        <v>220</v>
      </c>
      <c r="B364" s="203" t="s">
        <v>118</v>
      </c>
      <c r="C364" s="203">
        <v>2527</v>
      </c>
      <c r="D364" s="207"/>
    </row>
    <row r="365" spans="1:4" ht="20.100000000000001" customHeight="1">
      <c r="A365" s="202">
        <v>22001</v>
      </c>
      <c r="B365" s="206" t="s">
        <v>441</v>
      </c>
      <c r="C365" s="206">
        <v>2510</v>
      </c>
      <c r="D365" s="207"/>
    </row>
    <row r="366" spans="1:4" ht="20.100000000000001" customHeight="1">
      <c r="A366" s="202">
        <v>2200101</v>
      </c>
      <c r="B366" s="206" t="s">
        <v>152</v>
      </c>
      <c r="C366" s="206">
        <v>1186</v>
      </c>
      <c r="D366" s="207"/>
    </row>
    <row r="367" spans="1:4" ht="20.100000000000001" customHeight="1">
      <c r="A367" s="202">
        <v>2200104</v>
      </c>
      <c r="B367" s="206" t="s">
        <v>442</v>
      </c>
      <c r="C367" s="206">
        <v>253</v>
      </c>
      <c r="D367" s="207"/>
    </row>
    <row r="368" spans="1:4" ht="20.100000000000001" customHeight="1">
      <c r="A368" s="202">
        <v>2200106</v>
      </c>
      <c r="B368" s="206" t="s">
        <v>443</v>
      </c>
      <c r="C368" s="206">
        <v>831</v>
      </c>
      <c r="D368" s="207"/>
    </row>
    <row r="369" spans="1:4" ht="20.100000000000001" customHeight="1">
      <c r="A369" s="202">
        <v>2200108</v>
      </c>
      <c r="B369" s="206" t="s">
        <v>444</v>
      </c>
      <c r="C369" s="206">
        <v>7</v>
      </c>
      <c r="D369" s="207"/>
    </row>
    <row r="370" spans="1:4" ht="20.100000000000001" customHeight="1">
      <c r="A370" s="202">
        <v>2200150</v>
      </c>
      <c r="B370" s="206" t="s">
        <v>166</v>
      </c>
      <c r="C370" s="206">
        <v>232</v>
      </c>
      <c r="D370" s="207"/>
    </row>
    <row r="371" spans="1:4" ht="20.100000000000001" customHeight="1">
      <c r="A371" s="202">
        <v>22005</v>
      </c>
      <c r="B371" s="206" t="s">
        <v>445</v>
      </c>
      <c r="C371" s="206">
        <v>17</v>
      </c>
      <c r="D371" s="207"/>
    </row>
    <row r="372" spans="1:4" ht="20.100000000000001" customHeight="1">
      <c r="A372" s="202">
        <v>2200504</v>
      </c>
      <c r="B372" s="206" t="s">
        <v>446</v>
      </c>
      <c r="C372" s="206">
        <v>13</v>
      </c>
      <c r="D372" s="207"/>
    </row>
    <row r="373" spans="1:4" ht="20.100000000000001" customHeight="1">
      <c r="A373" s="202">
        <v>2200509</v>
      </c>
      <c r="B373" s="206" t="s">
        <v>447</v>
      </c>
      <c r="C373" s="206">
        <v>4</v>
      </c>
      <c r="D373" s="207"/>
    </row>
    <row r="374" spans="1:4" ht="20.100000000000001" customHeight="1">
      <c r="A374" s="213">
        <v>221</v>
      </c>
      <c r="B374" s="203" t="s">
        <v>120</v>
      </c>
      <c r="C374" s="203">
        <v>665</v>
      </c>
      <c r="D374" s="207"/>
    </row>
    <row r="375" spans="1:4" ht="20.100000000000001" customHeight="1">
      <c r="A375" s="202">
        <v>22101</v>
      </c>
      <c r="B375" s="206" t="s">
        <v>448</v>
      </c>
      <c r="C375" s="206">
        <v>665</v>
      </c>
      <c r="D375" s="207"/>
    </row>
    <row r="376" spans="1:4" ht="20.100000000000001" customHeight="1">
      <c r="A376" s="202">
        <v>2210105</v>
      </c>
      <c r="B376" s="206" t="s">
        <v>449</v>
      </c>
      <c r="C376" s="206">
        <v>407</v>
      </c>
      <c r="D376" s="207"/>
    </row>
    <row r="377" spans="1:4" ht="20.100000000000001" customHeight="1">
      <c r="A377" s="202">
        <v>2210108</v>
      </c>
      <c r="B377" s="206" t="s">
        <v>450</v>
      </c>
      <c r="C377" s="206">
        <v>258</v>
      </c>
      <c r="D377" s="207"/>
    </row>
    <row r="378" spans="1:4" ht="20.100000000000001" customHeight="1">
      <c r="A378" s="213">
        <v>224</v>
      </c>
      <c r="B378" s="203" t="s">
        <v>124</v>
      </c>
      <c r="C378" s="203">
        <v>1097</v>
      </c>
      <c r="D378" s="207"/>
    </row>
    <row r="379" spans="1:4" ht="20.100000000000001" customHeight="1">
      <c r="A379" s="202">
        <v>22401</v>
      </c>
      <c r="B379" s="206" t="s">
        <v>451</v>
      </c>
      <c r="C379" s="206">
        <v>541</v>
      </c>
      <c r="D379" s="207"/>
    </row>
    <row r="380" spans="1:4" ht="20.100000000000001" customHeight="1">
      <c r="A380" s="202">
        <v>2240104</v>
      </c>
      <c r="B380" s="206" t="s">
        <v>452</v>
      </c>
      <c r="C380" s="206">
        <v>20</v>
      </c>
      <c r="D380" s="207"/>
    </row>
    <row r="381" spans="1:4" ht="20.100000000000001" customHeight="1">
      <c r="A381" s="202">
        <v>2240106</v>
      </c>
      <c r="B381" s="206" t="s">
        <v>453</v>
      </c>
      <c r="C381" s="206">
        <v>520</v>
      </c>
      <c r="D381" s="207"/>
    </row>
    <row r="382" spans="1:4" ht="20.100000000000001" customHeight="1">
      <c r="A382" s="202">
        <v>2240109</v>
      </c>
      <c r="B382" s="206" t="s">
        <v>454</v>
      </c>
      <c r="C382" s="206">
        <v>1</v>
      </c>
      <c r="D382" s="207"/>
    </row>
    <row r="383" spans="1:4" ht="20.100000000000001" customHeight="1">
      <c r="A383" s="202">
        <v>22402</v>
      </c>
      <c r="B383" s="206" t="s">
        <v>455</v>
      </c>
      <c r="C383" s="206">
        <v>478</v>
      </c>
      <c r="D383" s="207"/>
    </row>
    <row r="384" spans="1:4" ht="20.100000000000001" customHeight="1">
      <c r="A384" s="202">
        <v>2240204</v>
      </c>
      <c r="B384" s="206" t="s">
        <v>456</v>
      </c>
      <c r="C384" s="206">
        <v>478</v>
      </c>
      <c r="D384" s="207"/>
    </row>
    <row r="385" spans="1:4" ht="20.100000000000001" customHeight="1">
      <c r="A385" s="202">
        <v>22407</v>
      </c>
      <c r="B385" s="206" t="s">
        <v>457</v>
      </c>
      <c r="C385" s="206">
        <v>77</v>
      </c>
      <c r="D385" s="207"/>
    </row>
    <row r="386" spans="1:4" ht="20.100000000000001" customHeight="1">
      <c r="A386" s="202">
        <v>2240703</v>
      </c>
      <c r="B386" s="206" t="s">
        <v>458</v>
      </c>
      <c r="C386" s="206">
        <v>77</v>
      </c>
      <c r="D386" s="207"/>
    </row>
    <row r="387" spans="1:4" ht="20.100000000000001" customHeight="1">
      <c r="A387" s="213">
        <v>227</v>
      </c>
      <c r="B387" s="203" t="s">
        <v>126</v>
      </c>
      <c r="C387" s="203">
        <v>3300</v>
      </c>
      <c r="D387" s="207"/>
    </row>
    <row r="388" spans="1:4" ht="20.100000000000001" customHeight="1">
      <c r="A388" s="213">
        <v>229</v>
      </c>
      <c r="B388" s="203" t="s">
        <v>131</v>
      </c>
      <c r="C388" s="203">
        <v>5900</v>
      </c>
      <c r="D388" s="207"/>
    </row>
    <row r="389" spans="1:4" ht="20.100000000000001" customHeight="1">
      <c r="A389" s="202">
        <v>22902</v>
      </c>
      <c r="B389" s="206" t="s">
        <v>459</v>
      </c>
      <c r="C389" s="206">
        <v>3200</v>
      </c>
      <c r="D389" s="207"/>
    </row>
    <row r="390" spans="1:4" ht="20.100000000000001" customHeight="1">
      <c r="A390" s="202">
        <v>2290201</v>
      </c>
      <c r="B390" s="206" t="s">
        <v>459</v>
      </c>
      <c r="C390" s="206">
        <v>3200</v>
      </c>
      <c r="D390" s="207"/>
    </row>
    <row r="391" spans="1:4" ht="20.100000000000001" customHeight="1">
      <c r="A391" s="202">
        <v>22999</v>
      </c>
      <c r="B391" s="206" t="s">
        <v>131</v>
      </c>
      <c r="C391" s="206">
        <v>2700</v>
      </c>
      <c r="D391" s="207"/>
    </row>
    <row r="392" spans="1:4" ht="20.100000000000001" customHeight="1">
      <c r="A392" s="202">
        <v>2299999</v>
      </c>
      <c r="B392" s="206" t="s">
        <v>131</v>
      </c>
      <c r="C392" s="206">
        <v>2700</v>
      </c>
      <c r="D392" s="207"/>
    </row>
    <row r="393" spans="1:4" ht="20.100000000000001" customHeight="1">
      <c r="A393" s="213">
        <v>232</v>
      </c>
      <c r="B393" s="203" t="s">
        <v>128</v>
      </c>
      <c r="C393" s="203">
        <v>5570</v>
      </c>
      <c r="D393" s="207"/>
    </row>
    <row r="394" spans="1:4" ht="20.100000000000001" customHeight="1">
      <c r="A394" s="202">
        <v>23203</v>
      </c>
      <c r="B394" s="206" t="s">
        <v>460</v>
      </c>
      <c r="C394" s="206">
        <v>5570</v>
      </c>
      <c r="D394" s="207"/>
    </row>
    <row r="395" spans="1:4" ht="20.100000000000001" customHeight="1">
      <c r="A395" s="202">
        <v>2320301</v>
      </c>
      <c r="B395" s="206" t="s">
        <v>461</v>
      </c>
      <c r="C395" s="206">
        <v>5570</v>
      </c>
      <c r="D395" s="207"/>
    </row>
    <row r="396" spans="1:4" ht="20.100000000000001" customHeight="1">
      <c r="A396" s="213">
        <v>233</v>
      </c>
      <c r="B396" s="203" t="s">
        <v>462</v>
      </c>
      <c r="C396" s="203">
        <v>30</v>
      </c>
      <c r="D396" s="207"/>
    </row>
    <row r="397" spans="1:4" ht="20.100000000000001" customHeight="1">
      <c r="A397" s="202">
        <v>23303</v>
      </c>
      <c r="B397" s="206" t="s">
        <v>463</v>
      </c>
      <c r="C397" s="206">
        <v>30</v>
      </c>
      <c r="D397" s="207"/>
    </row>
  </sheetData>
  <mergeCells count="1">
    <mergeCell ref="B2:D2"/>
  </mergeCells>
  <phoneticPr fontId="54" type="noConversion"/>
  <pageMargins left="0.55118110236220497" right="0.55118110236220497" top="0.98425196850393704" bottom="0.98425196850393704" header="0.511811023622047" footer="0.511811023622047"/>
  <pageSetup paperSize="9" scale="9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30"/>
  <sheetViews>
    <sheetView topLeftCell="A10" workbookViewId="0">
      <selection activeCell="E18" sqref="E18"/>
    </sheetView>
  </sheetViews>
  <sheetFormatPr defaultColWidth="9" defaultRowHeight="15.75"/>
  <cols>
    <col min="1" max="1" width="14.5" style="122" customWidth="1"/>
    <col min="2" max="2" width="33.5" style="122" customWidth="1"/>
    <col min="3" max="3" width="15.625" style="122" customWidth="1"/>
    <col min="4" max="16384" width="9" style="122"/>
  </cols>
  <sheetData>
    <row r="1" spans="1:3" ht="21" customHeight="1">
      <c r="A1" s="118" t="s">
        <v>464</v>
      </c>
    </row>
    <row r="2" spans="1:3" ht="24.75" customHeight="1">
      <c r="A2" s="258" t="s">
        <v>465</v>
      </c>
      <c r="B2" s="259"/>
      <c r="C2" s="260"/>
    </row>
    <row r="3" spans="1:3" s="118" customFormat="1" ht="24" customHeight="1">
      <c r="C3" s="180" t="s">
        <v>146</v>
      </c>
    </row>
    <row r="4" spans="1:3" s="121" customFormat="1" ht="24.95" customHeight="1">
      <c r="A4" s="181" t="s">
        <v>466</v>
      </c>
      <c r="B4" s="182" t="s">
        <v>467</v>
      </c>
      <c r="C4" s="183" t="s">
        <v>148</v>
      </c>
    </row>
    <row r="5" spans="1:3" s="179" customFormat="1" ht="24.95" customHeight="1">
      <c r="A5" s="184">
        <v>501</v>
      </c>
      <c r="B5" s="185" t="s">
        <v>468</v>
      </c>
      <c r="C5" s="186">
        <f>C6+C7+C8+C9</f>
        <v>44808</v>
      </c>
    </row>
    <row r="6" spans="1:3" s="120" customFormat="1" ht="24.95" customHeight="1">
      <c r="A6" s="187" t="s">
        <v>469</v>
      </c>
      <c r="B6" s="188" t="s">
        <v>470</v>
      </c>
      <c r="C6" s="189">
        <v>24940</v>
      </c>
    </row>
    <row r="7" spans="1:3" s="118" customFormat="1" ht="24.95" customHeight="1">
      <c r="A7" s="187" t="s">
        <v>471</v>
      </c>
      <c r="B7" s="188" t="s">
        <v>472</v>
      </c>
      <c r="C7" s="189">
        <v>6507</v>
      </c>
    </row>
    <row r="8" spans="1:3" s="121" customFormat="1" ht="24.95" customHeight="1">
      <c r="A8" s="187" t="s">
        <v>473</v>
      </c>
      <c r="B8" s="188" t="s">
        <v>474</v>
      </c>
      <c r="C8" s="189">
        <v>2636</v>
      </c>
    </row>
    <row r="9" spans="1:3" s="118" customFormat="1" ht="24.95" customHeight="1">
      <c r="A9" s="187" t="s">
        <v>475</v>
      </c>
      <c r="B9" s="188" t="s">
        <v>476</v>
      </c>
      <c r="C9" s="189">
        <v>10725</v>
      </c>
    </row>
    <row r="10" spans="1:3" s="118" customFormat="1" ht="24.95" customHeight="1">
      <c r="A10" s="184">
        <v>502</v>
      </c>
      <c r="B10" s="190" t="s">
        <v>477</v>
      </c>
      <c r="C10" s="186">
        <f>C11+C12+C13+C14+C15+C16+C17+C18+C19</f>
        <v>3775</v>
      </c>
    </row>
    <row r="11" spans="1:3" ht="24.95" customHeight="1">
      <c r="A11" s="187" t="s">
        <v>478</v>
      </c>
      <c r="B11" s="188" t="s">
        <v>479</v>
      </c>
      <c r="C11" s="189">
        <v>2780</v>
      </c>
    </row>
    <row r="12" spans="1:3" ht="24.95" customHeight="1">
      <c r="A12" s="187" t="s">
        <v>480</v>
      </c>
      <c r="B12" s="188" t="s">
        <v>481</v>
      </c>
      <c r="C12" s="189">
        <v>52</v>
      </c>
    </row>
    <row r="13" spans="1:3" ht="24.95" customHeight="1">
      <c r="A13" s="187" t="s">
        <v>482</v>
      </c>
      <c r="B13" s="188" t="s">
        <v>483</v>
      </c>
      <c r="C13" s="189">
        <v>19</v>
      </c>
    </row>
    <row r="14" spans="1:3" ht="24.95" customHeight="1">
      <c r="A14" s="187" t="s">
        <v>484</v>
      </c>
      <c r="B14" s="188" t="s">
        <v>485</v>
      </c>
      <c r="C14" s="189">
        <v>25</v>
      </c>
    </row>
    <row r="15" spans="1:3" ht="24.95" customHeight="1">
      <c r="A15" s="187" t="s">
        <v>486</v>
      </c>
      <c r="B15" s="188" t="s">
        <v>487</v>
      </c>
      <c r="C15" s="189">
        <v>252</v>
      </c>
    </row>
    <row r="16" spans="1:3" ht="24.95" customHeight="1">
      <c r="A16" s="187" t="s">
        <v>488</v>
      </c>
      <c r="B16" s="188" t="s">
        <v>489</v>
      </c>
      <c r="C16" s="189">
        <v>86</v>
      </c>
    </row>
    <row r="17" spans="1:3" ht="24.95" customHeight="1">
      <c r="A17" s="187" t="s">
        <v>490</v>
      </c>
      <c r="B17" s="188" t="s">
        <v>491</v>
      </c>
      <c r="C17" s="189">
        <v>134</v>
      </c>
    </row>
    <row r="18" spans="1:3" ht="24.95" customHeight="1">
      <c r="A18" s="187" t="s">
        <v>492</v>
      </c>
      <c r="B18" s="188" t="s">
        <v>493</v>
      </c>
      <c r="C18" s="189">
        <v>141</v>
      </c>
    </row>
    <row r="19" spans="1:3" ht="24.95" customHeight="1">
      <c r="A19" s="187" t="s">
        <v>494</v>
      </c>
      <c r="B19" s="188" t="s">
        <v>495</v>
      </c>
      <c r="C19" s="189">
        <v>286</v>
      </c>
    </row>
    <row r="20" spans="1:3" ht="24.95" customHeight="1">
      <c r="A20" s="252" t="s">
        <v>496</v>
      </c>
      <c r="B20" s="190" t="s">
        <v>497</v>
      </c>
      <c r="C20" s="186">
        <f>C21</f>
        <v>32</v>
      </c>
    </row>
    <row r="21" spans="1:3" ht="24.95" customHeight="1">
      <c r="A21" s="253" t="s">
        <v>498</v>
      </c>
      <c r="B21" s="188" t="s">
        <v>499</v>
      </c>
      <c r="C21" s="189">
        <v>32</v>
      </c>
    </row>
    <row r="22" spans="1:3" ht="24.95" customHeight="1">
      <c r="A22" s="184">
        <v>505</v>
      </c>
      <c r="B22" s="190" t="s">
        <v>500</v>
      </c>
      <c r="C22" s="186">
        <f>C23+C24</f>
        <v>59395</v>
      </c>
    </row>
    <row r="23" spans="1:3" ht="24.95" customHeight="1">
      <c r="A23" s="187" t="s">
        <v>501</v>
      </c>
      <c r="B23" s="188" t="s">
        <v>502</v>
      </c>
      <c r="C23" s="189">
        <v>59115</v>
      </c>
    </row>
    <row r="24" spans="1:3" ht="24.95" customHeight="1">
      <c r="A24" s="187" t="s">
        <v>503</v>
      </c>
      <c r="B24" s="188" t="s">
        <v>504</v>
      </c>
      <c r="C24" s="189">
        <v>280</v>
      </c>
    </row>
    <row r="25" spans="1:3" ht="24.95" customHeight="1">
      <c r="A25" s="184">
        <v>509</v>
      </c>
      <c r="B25" s="190" t="s">
        <v>505</v>
      </c>
      <c r="C25" s="186">
        <f>C26+C27+C28</f>
        <v>3241</v>
      </c>
    </row>
    <row r="26" spans="1:3" ht="24.95" customHeight="1">
      <c r="A26" s="187" t="s">
        <v>506</v>
      </c>
      <c r="B26" s="188" t="s">
        <v>507</v>
      </c>
      <c r="C26" s="189">
        <v>1831</v>
      </c>
    </row>
    <row r="27" spans="1:3" ht="24.95" customHeight="1">
      <c r="A27" s="187" t="s">
        <v>508</v>
      </c>
      <c r="B27" s="188" t="s">
        <v>509</v>
      </c>
      <c r="C27" s="189">
        <v>571</v>
      </c>
    </row>
    <row r="28" spans="1:3" ht="24.95" customHeight="1">
      <c r="A28" s="187" t="s">
        <v>510</v>
      </c>
      <c r="B28" s="188" t="s">
        <v>511</v>
      </c>
      <c r="C28" s="189">
        <v>839</v>
      </c>
    </row>
    <row r="29" spans="1:3" ht="24.95" customHeight="1">
      <c r="A29" s="261" t="s">
        <v>512</v>
      </c>
      <c r="B29" s="261"/>
      <c r="C29" s="186">
        <f>C25+C22+C20+C10+C5</f>
        <v>111251</v>
      </c>
    </row>
    <row r="30" spans="1:3">
      <c r="C30" s="191"/>
    </row>
  </sheetData>
  <mergeCells count="2">
    <mergeCell ref="A2:C2"/>
    <mergeCell ref="A29:B29"/>
  </mergeCells>
  <phoneticPr fontId="54" type="noConversion"/>
  <printOptions horizontalCentered="1"/>
  <pageMargins left="0.919444444444444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8"/>
  <sheetViews>
    <sheetView topLeftCell="A10" workbookViewId="0">
      <selection activeCell="C12" sqref="C12"/>
    </sheetView>
  </sheetViews>
  <sheetFormatPr defaultColWidth="7" defaultRowHeight="15"/>
  <cols>
    <col min="1" max="3" width="20.875" style="59" customWidth="1"/>
    <col min="4" max="4" width="14" style="59" customWidth="1"/>
    <col min="5" max="5" width="10.375" style="60" hidden="1" customWidth="1"/>
    <col min="6" max="6" width="9.625" style="58" hidden="1" customWidth="1"/>
    <col min="7" max="7" width="8.125" style="58" hidden="1" customWidth="1"/>
    <col min="8" max="8" width="9.625" style="61" hidden="1" customWidth="1"/>
    <col min="9" max="9" width="17.5" style="61" hidden="1" customWidth="1"/>
    <col min="10" max="10" width="12.5" style="62" hidden="1" customWidth="1"/>
    <col min="11" max="11" width="7" style="63" hidden="1" customWidth="1"/>
    <col min="12" max="13" width="7" style="58" hidden="1" customWidth="1"/>
    <col min="14" max="14" width="13.875" style="58" hidden="1" customWidth="1"/>
    <col min="15" max="15" width="7.875" style="58" hidden="1" customWidth="1"/>
    <col min="16" max="16384" width="7" style="58"/>
  </cols>
  <sheetData>
    <row r="1" spans="1:15" ht="21.75" customHeight="1">
      <c r="A1" s="64" t="s">
        <v>513</v>
      </c>
      <c r="B1" s="64"/>
      <c r="C1" s="64"/>
      <c r="D1" s="64"/>
    </row>
    <row r="2" spans="1:15" ht="51.75" customHeight="1">
      <c r="A2" s="262" t="s">
        <v>514</v>
      </c>
      <c r="B2" s="263"/>
      <c r="C2" s="263"/>
      <c r="D2" s="263"/>
      <c r="H2" s="58"/>
      <c r="I2" s="58"/>
      <c r="J2" s="58"/>
    </row>
    <row r="3" spans="1:15">
      <c r="D3" s="46" t="s">
        <v>515</v>
      </c>
      <c r="F3" s="58">
        <v>12.11</v>
      </c>
      <c r="H3" s="58">
        <v>12.22</v>
      </c>
      <c r="I3" s="58"/>
      <c r="J3" s="58"/>
      <c r="N3" s="58">
        <v>1.2</v>
      </c>
    </row>
    <row r="4" spans="1:15" s="57" customFormat="1" ht="39.75" customHeight="1">
      <c r="A4" s="65" t="s">
        <v>516</v>
      </c>
      <c r="B4" s="65" t="s">
        <v>517</v>
      </c>
      <c r="C4" s="74" t="s">
        <v>518</v>
      </c>
      <c r="D4" s="65" t="s">
        <v>137</v>
      </c>
      <c r="E4" s="66"/>
      <c r="H4" s="67" t="s">
        <v>519</v>
      </c>
      <c r="I4" s="67" t="s">
        <v>520</v>
      </c>
      <c r="J4" s="67" t="s">
        <v>521</v>
      </c>
      <c r="K4" s="76"/>
      <c r="N4" s="67" t="s">
        <v>519</v>
      </c>
      <c r="O4" s="77" t="s">
        <v>520</v>
      </c>
    </row>
    <row r="5" spans="1:15" ht="30" customHeight="1">
      <c r="A5" s="174" t="s">
        <v>522</v>
      </c>
      <c r="B5" s="175">
        <v>26.5</v>
      </c>
      <c r="C5" s="176">
        <v>2055</v>
      </c>
      <c r="D5" s="175"/>
      <c r="E5" s="70">
        <v>105429</v>
      </c>
      <c r="F5" s="71">
        <v>595734.14</v>
      </c>
      <c r="G5" s="58">
        <f>104401+13602</f>
        <v>118003</v>
      </c>
      <c r="H5" s="61" t="s">
        <v>82</v>
      </c>
      <c r="I5" s="61" t="s">
        <v>523</v>
      </c>
      <c r="J5" s="62">
        <v>596221.15</v>
      </c>
      <c r="K5" s="63" t="e">
        <f>H5-A5</f>
        <v>#VALUE!</v>
      </c>
      <c r="L5" s="73" t="e">
        <f>J5-#REF!</f>
        <v>#REF!</v>
      </c>
      <c r="M5" s="73">
        <v>75943</v>
      </c>
      <c r="N5" s="61" t="s">
        <v>82</v>
      </c>
      <c r="O5" s="61" t="s">
        <v>523</v>
      </c>
    </row>
    <row r="6" spans="1:15" ht="30" customHeight="1">
      <c r="A6" s="174" t="s">
        <v>524</v>
      </c>
      <c r="B6" s="175">
        <v>22.5</v>
      </c>
      <c r="C6" s="176">
        <v>1632</v>
      </c>
      <c r="D6" s="175"/>
      <c r="E6" s="70"/>
      <c r="F6" s="71"/>
      <c r="L6" s="73"/>
      <c r="M6" s="73"/>
      <c r="N6" s="61"/>
      <c r="O6" s="61"/>
    </row>
    <row r="7" spans="1:15" ht="30" customHeight="1">
      <c r="A7" s="174" t="s">
        <v>525</v>
      </c>
      <c r="B7" s="175">
        <v>11.5</v>
      </c>
      <c r="C7" s="176">
        <v>1282</v>
      </c>
      <c r="D7" s="175"/>
      <c r="E7" s="70"/>
      <c r="F7" s="71"/>
      <c r="L7" s="73"/>
      <c r="M7" s="73"/>
      <c r="N7" s="61"/>
      <c r="O7" s="61"/>
    </row>
    <row r="8" spans="1:15" ht="30" customHeight="1">
      <c r="A8" s="174" t="s">
        <v>526</v>
      </c>
      <c r="B8" s="175">
        <v>9.5</v>
      </c>
      <c r="C8" s="176">
        <v>1397</v>
      </c>
      <c r="D8" s="175"/>
      <c r="E8" s="70"/>
      <c r="F8" s="71"/>
      <c r="L8" s="73"/>
      <c r="M8" s="73"/>
      <c r="N8" s="61"/>
      <c r="O8" s="61"/>
    </row>
    <row r="9" spans="1:15" ht="30" customHeight="1">
      <c r="A9" s="174" t="s">
        <v>527</v>
      </c>
      <c r="B9" s="175">
        <v>26.5</v>
      </c>
      <c r="C9" s="176">
        <v>1334</v>
      </c>
      <c r="D9" s="175"/>
      <c r="E9" s="70"/>
      <c r="F9" s="71"/>
      <c r="L9" s="73"/>
      <c r="M9" s="73"/>
      <c r="N9" s="61"/>
      <c r="O9" s="61"/>
    </row>
    <row r="10" spans="1:15" ht="30" customHeight="1">
      <c r="A10" s="174" t="s">
        <v>528</v>
      </c>
      <c r="B10" s="175">
        <v>20.5</v>
      </c>
      <c r="C10" s="176">
        <v>1478</v>
      </c>
      <c r="D10" s="175"/>
      <c r="E10" s="70"/>
      <c r="F10" s="71"/>
      <c r="L10" s="73"/>
      <c r="M10" s="73"/>
      <c r="N10" s="61"/>
      <c r="O10" s="61"/>
    </row>
    <row r="11" spans="1:15" ht="30" customHeight="1">
      <c r="A11" s="174" t="s">
        <v>529</v>
      </c>
      <c r="B11" s="175">
        <v>14.5</v>
      </c>
      <c r="C11" s="176">
        <v>1352</v>
      </c>
      <c r="D11" s="175"/>
      <c r="E11" s="70"/>
      <c r="F11" s="71"/>
      <c r="L11" s="73"/>
      <c r="M11" s="73"/>
      <c r="N11" s="61"/>
      <c r="O11" s="61"/>
    </row>
    <row r="12" spans="1:15" ht="30" customHeight="1">
      <c r="A12" s="174" t="s">
        <v>530</v>
      </c>
      <c r="B12" s="175">
        <v>20.5</v>
      </c>
      <c r="C12" s="176">
        <v>1485</v>
      </c>
      <c r="D12" s="175"/>
      <c r="E12" s="70"/>
      <c r="F12" s="71"/>
      <c r="L12" s="73"/>
      <c r="M12" s="73"/>
      <c r="N12" s="61"/>
      <c r="O12" s="61"/>
    </row>
    <row r="13" spans="1:15" ht="30" customHeight="1">
      <c r="A13" s="174" t="s">
        <v>531</v>
      </c>
      <c r="B13" s="175">
        <v>11.5</v>
      </c>
      <c r="C13" s="176">
        <v>1240</v>
      </c>
      <c r="D13" s="175"/>
      <c r="E13" s="70"/>
      <c r="F13" s="71"/>
      <c r="L13" s="73"/>
      <c r="M13" s="73"/>
      <c r="N13" s="61"/>
      <c r="O13" s="61"/>
    </row>
    <row r="14" spans="1:15" ht="30" customHeight="1">
      <c r="A14" s="174" t="s">
        <v>532</v>
      </c>
      <c r="B14" s="175">
        <v>20.5</v>
      </c>
      <c r="C14" s="176">
        <v>1546</v>
      </c>
      <c r="D14" s="175"/>
      <c r="E14" s="70"/>
      <c r="F14" s="71"/>
      <c r="L14" s="73"/>
      <c r="M14" s="73"/>
      <c r="N14" s="61"/>
      <c r="O14" s="61"/>
    </row>
    <row r="15" spans="1:15" ht="30" customHeight="1">
      <c r="A15" s="174" t="s">
        <v>533</v>
      </c>
      <c r="B15" s="175">
        <v>15</v>
      </c>
      <c r="C15" s="176">
        <v>1473</v>
      </c>
      <c r="D15" s="175"/>
      <c r="E15" s="70"/>
      <c r="F15" s="71"/>
      <c r="L15" s="73"/>
      <c r="M15" s="73"/>
      <c r="N15" s="61"/>
      <c r="O15" s="61"/>
    </row>
    <row r="16" spans="1:15" ht="30" customHeight="1">
      <c r="A16" s="174" t="s">
        <v>534</v>
      </c>
      <c r="B16" s="175">
        <v>30.5</v>
      </c>
      <c r="C16" s="176">
        <v>1273</v>
      </c>
      <c r="D16" s="175"/>
      <c r="E16" s="70"/>
      <c r="F16" s="71"/>
      <c r="L16" s="73"/>
      <c r="M16" s="73"/>
      <c r="N16" s="61"/>
      <c r="O16" s="61"/>
    </row>
    <row r="17" spans="1:15" ht="30" customHeight="1">
      <c r="A17" s="174" t="s">
        <v>535</v>
      </c>
      <c r="B17" s="175">
        <v>26.5</v>
      </c>
      <c r="C17" s="176">
        <v>1278</v>
      </c>
      <c r="D17" s="175"/>
      <c r="E17" s="70"/>
      <c r="F17" s="71"/>
      <c r="L17" s="73"/>
      <c r="M17" s="73"/>
      <c r="N17" s="61"/>
      <c r="O17" s="61"/>
    </row>
    <row r="18" spans="1:15" ht="30" customHeight="1">
      <c r="A18" s="174" t="s">
        <v>536</v>
      </c>
      <c r="B18" s="175">
        <v>26.5</v>
      </c>
      <c r="C18" s="176">
        <v>1563</v>
      </c>
      <c r="D18" s="175"/>
      <c r="E18" s="70"/>
      <c r="F18" s="71"/>
      <c r="L18" s="73"/>
      <c r="M18" s="73"/>
      <c r="N18" s="61"/>
      <c r="O18" s="61"/>
    </row>
    <row r="19" spans="1:15" ht="30" customHeight="1">
      <c r="A19" s="174" t="s">
        <v>537</v>
      </c>
      <c r="B19" s="175">
        <v>11</v>
      </c>
      <c r="C19" s="176">
        <v>1295</v>
      </c>
      <c r="D19" s="175"/>
      <c r="E19" s="70"/>
      <c r="F19" s="71"/>
      <c r="L19" s="73"/>
      <c r="M19" s="73"/>
      <c r="N19" s="61"/>
      <c r="O19" s="61"/>
    </row>
    <row r="20" spans="1:15" ht="30" customHeight="1">
      <c r="A20" s="174" t="s">
        <v>538</v>
      </c>
      <c r="B20" s="175">
        <v>26.5</v>
      </c>
      <c r="C20" s="176">
        <v>1662</v>
      </c>
      <c r="D20" s="175"/>
      <c r="E20" s="70"/>
      <c r="F20" s="71"/>
      <c r="L20" s="73"/>
      <c r="M20" s="73"/>
      <c r="N20" s="61"/>
      <c r="O20" s="61"/>
    </row>
    <row r="21" spans="1:15" ht="30" customHeight="1">
      <c r="A21" s="174" t="s">
        <v>728</v>
      </c>
      <c r="B21" s="175">
        <v>680</v>
      </c>
      <c r="C21" s="176"/>
      <c r="D21" s="175"/>
      <c r="E21" s="70"/>
      <c r="F21" s="71"/>
      <c r="L21" s="73"/>
      <c r="M21" s="73"/>
      <c r="N21" s="61"/>
      <c r="O21" s="61"/>
    </row>
    <row r="22" spans="1:15" ht="30" customHeight="1">
      <c r="A22" s="177" t="s">
        <v>539</v>
      </c>
      <c r="B22" s="178">
        <f>SUM(B5:B21)</f>
        <v>1000</v>
      </c>
      <c r="C22" s="178">
        <f>SUM(C5:C20)</f>
        <v>23345</v>
      </c>
      <c r="D22" s="178">
        <f>SUM(D5:D20)</f>
        <v>0</v>
      </c>
      <c r="H22" s="75" t="str">
        <f>""</f>
        <v/>
      </c>
      <c r="I22" s="75" t="str">
        <f>""</f>
        <v/>
      </c>
      <c r="J22" s="75" t="str">
        <f>""</f>
        <v/>
      </c>
      <c r="N22" s="75" t="str">
        <f>""</f>
        <v/>
      </c>
      <c r="O22" s="78" t="str">
        <f>""</f>
        <v/>
      </c>
    </row>
    <row r="23" spans="1:15" ht="19.5" customHeight="1"/>
    <row r="24" spans="1:15" ht="19.5" customHeight="1"/>
    <row r="25" spans="1:15" ht="19.5" customHeight="1"/>
    <row r="26" spans="1:15" ht="19.5" customHeight="1"/>
    <row r="27" spans="1:15" ht="19.5" customHeight="1">
      <c r="A27" s="58"/>
      <c r="B27" s="58"/>
      <c r="C27" s="58"/>
      <c r="D27" s="58"/>
      <c r="E27" s="58"/>
      <c r="H27" s="58"/>
      <c r="I27" s="58"/>
      <c r="J27" s="58"/>
      <c r="K27" s="58"/>
    </row>
    <row r="28" spans="1:15" ht="19.5" customHeight="1">
      <c r="A28" s="58"/>
      <c r="B28" s="58"/>
      <c r="C28" s="58"/>
      <c r="D28" s="58"/>
      <c r="E28" s="58"/>
      <c r="H28" s="58"/>
      <c r="I28" s="58"/>
      <c r="J28" s="58"/>
      <c r="K28" s="58"/>
    </row>
    <row r="29" spans="1:15" ht="19.5" customHeight="1">
      <c r="A29" s="58"/>
      <c r="B29" s="58"/>
      <c r="C29" s="58"/>
      <c r="D29" s="58"/>
      <c r="E29" s="58"/>
      <c r="H29" s="58"/>
      <c r="I29" s="58"/>
      <c r="J29" s="58"/>
      <c r="K29" s="58"/>
    </row>
    <row r="30" spans="1:15" ht="19.5" customHeight="1">
      <c r="A30" s="58"/>
      <c r="B30" s="58"/>
      <c r="C30" s="58"/>
      <c r="D30" s="58"/>
      <c r="E30" s="58"/>
      <c r="H30" s="58"/>
      <c r="I30" s="58"/>
      <c r="J30" s="58"/>
      <c r="K30" s="58"/>
    </row>
    <row r="31" spans="1:15" ht="19.5" customHeight="1">
      <c r="A31" s="58"/>
      <c r="B31" s="58"/>
      <c r="C31" s="58"/>
      <c r="D31" s="58"/>
      <c r="E31" s="58"/>
      <c r="H31" s="58"/>
      <c r="I31" s="58"/>
      <c r="J31" s="58"/>
      <c r="K31" s="58"/>
    </row>
    <row r="32" spans="1:15" ht="19.5" customHeight="1">
      <c r="A32" s="58"/>
      <c r="B32" s="58"/>
      <c r="C32" s="58"/>
      <c r="D32" s="58"/>
      <c r="E32" s="58"/>
      <c r="H32" s="58"/>
      <c r="I32" s="58"/>
      <c r="J32" s="58"/>
      <c r="K32" s="58"/>
    </row>
    <row r="33" spans="1:11" ht="19.5" customHeight="1">
      <c r="A33" s="58"/>
      <c r="B33" s="58"/>
      <c r="C33" s="58"/>
      <c r="D33" s="58"/>
      <c r="E33" s="58"/>
      <c r="H33" s="58"/>
      <c r="I33" s="58"/>
      <c r="J33" s="58"/>
      <c r="K33" s="58"/>
    </row>
    <row r="34" spans="1:11" ht="19.5" customHeight="1">
      <c r="A34" s="58"/>
      <c r="B34" s="58"/>
      <c r="C34" s="58"/>
      <c r="D34" s="58"/>
      <c r="E34" s="58"/>
      <c r="H34" s="58"/>
      <c r="I34" s="58"/>
      <c r="J34" s="58"/>
      <c r="K34" s="58"/>
    </row>
    <row r="35" spans="1:11" ht="19.5" customHeight="1">
      <c r="A35" s="58"/>
      <c r="B35" s="58"/>
      <c r="C35" s="58"/>
      <c r="D35" s="58"/>
      <c r="E35" s="58"/>
      <c r="H35" s="58"/>
      <c r="I35" s="58"/>
      <c r="J35" s="58"/>
      <c r="K35" s="58"/>
    </row>
    <row r="36" spans="1:11" ht="19.5" customHeight="1">
      <c r="A36" s="58"/>
      <c r="B36" s="58"/>
      <c r="C36" s="58"/>
      <c r="D36" s="58"/>
      <c r="E36" s="58"/>
      <c r="H36" s="58"/>
      <c r="I36" s="58"/>
      <c r="J36" s="58"/>
      <c r="K36" s="58"/>
    </row>
    <row r="37" spans="1:11" ht="19.5" customHeight="1">
      <c r="A37" s="58"/>
      <c r="B37" s="58"/>
      <c r="C37" s="58"/>
      <c r="D37" s="58"/>
      <c r="E37" s="58"/>
      <c r="H37" s="58"/>
      <c r="I37" s="58"/>
      <c r="J37" s="58"/>
      <c r="K37" s="58"/>
    </row>
    <row r="38" spans="1:11" ht="19.5" customHeight="1">
      <c r="A38" s="58"/>
      <c r="B38" s="58"/>
      <c r="C38" s="58"/>
      <c r="D38" s="58"/>
      <c r="E38" s="58"/>
      <c r="H38" s="58"/>
      <c r="I38" s="58"/>
      <c r="J38" s="58"/>
      <c r="K38" s="58"/>
    </row>
  </sheetData>
  <mergeCells count="1">
    <mergeCell ref="A2:D2"/>
  </mergeCells>
  <phoneticPr fontId="54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9"/>
  <sheetViews>
    <sheetView workbookViewId="0">
      <selection activeCell="G8" sqref="G8"/>
    </sheetView>
  </sheetViews>
  <sheetFormatPr defaultColWidth="0" defaultRowHeight="15.75"/>
  <cols>
    <col min="1" max="1" width="40.25" style="40" customWidth="1"/>
    <col min="2" max="2" width="32.875" style="40" customWidth="1"/>
    <col min="3" max="3" width="8" style="40" customWidth="1"/>
    <col min="4" max="4" width="7.875" style="40" customWidth="1"/>
    <col min="5" max="5" width="8.5" style="40" hidden="1" customWidth="1"/>
    <col min="6" max="6" width="7.875" style="40" hidden="1" customWidth="1"/>
    <col min="7" max="254" width="7.875" style="40" customWidth="1"/>
    <col min="255" max="255" width="35.75" style="40" customWidth="1"/>
    <col min="256" max="16384" width="0" style="40" hidden="1"/>
  </cols>
  <sheetData>
    <row r="1" spans="1:5" ht="27" customHeight="1">
      <c r="A1" s="41" t="s">
        <v>540</v>
      </c>
      <c r="B1" s="42"/>
    </row>
    <row r="2" spans="1:5" ht="39.950000000000003" customHeight="1">
      <c r="A2" s="43" t="s">
        <v>541</v>
      </c>
      <c r="B2" s="44"/>
    </row>
    <row r="3" spans="1:5" s="36" customFormat="1" ht="18.75" customHeight="1">
      <c r="A3" s="45"/>
      <c r="B3" s="46" t="s">
        <v>515</v>
      </c>
    </row>
    <row r="4" spans="1:5" s="37" customFormat="1" ht="53.25" customHeight="1">
      <c r="A4" s="47" t="s">
        <v>542</v>
      </c>
      <c r="B4" s="48" t="s">
        <v>148</v>
      </c>
      <c r="C4" s="49"/>
    </row>
    <row r="5" spans="1:5" s="38" customFormat="1" ht="30" customHeight="1">
      <c r="A5" s="171"/>
      <c r="B5" s="172"/>
      <c r="C5" s="51"/>
    </row>
    <row r="6" spans="1:5" s="36" customFormat="1" ht="30" customHeight="1">
      <c r="A6" s="171"/>
      <c r="B6" s="172"/>
      <c r="C6" s="52"/>
      <c r="E6" s="36">
        <v>988753</v>
      </c>
    </row>
    <row r="7" spans="1:5" s="36" customFormat="1" ht="30" customHeight="1">
      <c r="A7" s="171"/>
      <c r="B7" s="171"/>
      <c r="C7" s="52"/>
    </row>
    <row r="8" spans="1:5" s="36" customFormat="1" ht="30" customHeight="1">
      <c r="A8" s="171"/>
      <c r="B8" s="171"/>
      <c r="C8" s="52"/>
    </row>
    <row r="9" spans="1:5" s="36" customFormat="1" ht="30" customHeight="1">
      <c r="A9" s="53" t="s">
        <v>539</v>
      </c>
      <c r="B9" s="173">
        <f>SUM(B5:B8)</f>
        <v>0</v>
      </c>
      <c r="C9" s="52"/>
    </row>
  </sheetData>
  <phoneticPr fontId="54" type="noConversion"/>
  <printOptions horizontalCentered="1"/>
  <pageMargins left="0.78680555555555598" right="0.74791666666666701" top="1.18055555555556" bottom="0.98402777777777795" header="0.51180555555555596" footer="0.51180555555555596"/>
  <pageSetup paperSize="9" firstPageNumber="4294963191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36"/>
  <sheetViews>
    <sheetView topLeftCell="A13" workbookViewId="0">
      <selection activeCell="B31" sqref="B31"/>
    </sheetView>
  </sheetViews>
  <sheetFormatPr defaultColWidth="9" defaultRowHeight="15.75"/>
  <cols>
    <col min="1" max="1" width="41.625" style="122" customWidth="1"/>
    <col min="2" max="2" width="41.625" style="123" customWidth="1"/>
    <col min="3" max="16384" width="9" style="122"/>
  </cols>
  <sheetData>
    <row r="1" spans="1:2" ht="26.25" customHeight="1">
      <c r="A1" s="118"/>
    </row>
    <row r="2" spans="1:2" ht="24.75" customHeight="1">
      <c r="A2" s="258" t="s">
        <v>543</v>
      </c>
      <c r="B2" s="258"/>
    </row>
    <row r="3" spans="1:2" s="118" customFormat="1" ht="24" customHeight="1">
      <c r="B3" s="124" t="s">
        <v>76</v>
      </c>
    </row>
    <row r="4" spans="1:2" s="121" customFormat="1" ht="53.25" customHeight="1">
      <c r="A4" s="148" t="s">
        <v>544</v>
      </c>
      <c r="B4" s="148" t="s">
        <v>148</v>
      </c>
    </row>
    <row r="5" spans="1:2" s="120" customFormat="1" ht="24.95" customHeight="1">
      <c r="A5" s="151" t="s">
        <v>545</v>
      </c>
      <c r="B5" s="155"/>
    </row>
    <row r="6" spans="1:2" s="120" customFormat="1" ht="24.95" customHeight="1">
      <c r="A6" s="151" t="s">
        <v>546</v>
      </c>
      <c r="B6" s="155"/>
    </row>
    <row r="7" spans="1:2" s="120" customFormat="1" ht="24.95" customHeight="1">
      <c r="A7" s="151" t="s">
        <v>547</v>
      </c>
      <c r="B7" s="155"/>
    </row>
    <row r="8" spans="1:2" s="118" customFormat="1" ht="24.95" customHeight="1">
      <c r="A8" s="151" t="s">
        <v>548</v>
      </c>
      <c r="B8" s="155"/>
    </row>
    <row r="9" spans="1:2" s="121" customFormat="1" ht="24.95" customHeight="1">
      <c r="A9" s="151" t="s">
        <v>549</v>
      </c>
      <c r="B9" s="167">
        <v>2000</v>
      </c>
    </row>
    <row r="10" spans="1:2" ht="24.95" customHeight="1">
      <c r="A10" s="151" t="s">
        <v>550</v>
      </c>
      <c r="B10" s="155">
        <v>500</v>
      </c>
    </row>
    <row r="11" spans="1:2" ht="24.95" customHeight="1">
      <c r="A11" s="151" t="s">
        <v>551</v>
      </c>
      <c r="B11" s="155">
        <v>198000</v>
      </c>
    </row>
    <row r="12" spans="1:2" ht="24.95" customHeight="1">
      <c r="A12" s="168" t="s">
        <v>552</v>
      </c>
      <c r="B12" s="155">
        <v>198000</v>
      </c>
    </row>
    <row r="13" spans="1:2" ht="24.95" customHeight="1">
      <c r="A13" s="168" t="s">
        <v>553</v>
      </c>
      <c r="B13" s="155"/>
    </row>
    <row r="14" spans="1:2" ht="24.95" customHeight="1">
      <c r="A14" s="168" t="s">
        <v>554</v>
      </c>
      <c r="B14" s="155"/>
    </row>
    <row r="15" spans="1:2" ht="24.95" customHeight="1">
      <c r="A15" s="168" t="s">
        <v>555</v>
      </c>
      <c r="B15" s="155"/>
    </row>
    <row r="16" spans="1:2" ht="24.95" customHeight="1">
      <c r="A16" s="168" t="s">
        <v>556</v>
      </c>
      <c r="B16" s="155"/>
    </row>
    <row r="17" spans="1:2" ht="24.95" customHeight="1">
      <c r="A17" s="151" t="s">
        <v>557</v>
      </c>
      <c r="B17" s="167">
        <v>300</v>
      </c>
    </row>
    <row r="18" spans="1:2" ht="24.95" customHeight="1">
      <c r="A18" s="151" t="s">
        <v>558</v>
      </c>
      <c r="B18" s="167">
        <v>186</v>
      </c>
    </row>
    <row r="19" spans="1:2" ht="24.95" customHeight="1">
      <c r="A19" s="168" t="s">
        <v>559</v>
      </c>
      <c r="B19" s="155">
        <v>100</v>
      </c>
    </row>
    <row r="20" spans="1:2" ht="24.95" customHeight="1">
      <c r="A20" s="168" t="s">
        <v>560</v>
      </c>
      <c r="B20" s="155">
        <v>86</v>
      </c>
    </row>
    <row r="21" spans="1:2" ht="24.95" customHeight="1">
      <c r="A21" s="151" t="s">
        <v>561</v>
      </c>
      <c r="B21" s="155">
        <v>3000</v>
      </c>
    </row>
    <row r="22" spans="1:2" ht="24.95" customHeight="1">
      <c r="A22" s="151" t="s">
        <v>562</v>
      </c>
      <c r="B22" s="167">
        <v>204</v>
      </c>
    </row>
    <row r="23" spans="1:2" ht="24.95" customHeight="1">
      <c r="A23" s="161" t="s">
        <v>73</v>
      </c>
      <c r="B23" s="169">
        <f>B5+B6+B7+B8+B9+B10+B11+B17+B18+B21+B22</f>
        <v>204190</v>
      </c>
    </row>
    <row r="24" spans="1:2" ht="24.95" customHeight="1">
      <c r="A24" s="162" t="s">
        <v>563</v>
      </c>
      <c r="B24" s="169">
        <f>B25+B28+B29+B31+B32</f>
        <v>51170</v>
      </c>
    </row>
    <row r="25" spans="1:2" ht="24.95" customHeight="1">
      <c r="A25" s="163" t="s">
        <v>564</v>
      </c>
      <c r="B25" s="169">
        <v>666</v>
      </c>
    </row>
    <row r="26" spans="1:2" ht="24.95" customHeight="1">
      <c r="A26" s="163" t="s">
        <v>565</v>
      </c>
      <c r="B26" s="169">
        <v>666</v>
      </c>
    </row>
    <row r="27" spans="1:2" ht="24.95" customHeight="1">
      <c r="A27" s="163" t="s">
        <v>566</v>
      </c>
      <c r="B27" s="169"/>
    </row>
    <row r="28" spans="1:2" ht="24.95" customHeight="1">
      <c r="A28" s="163" t="s">
        <v>567</v>
      </c>
      <c r="B28" s="169">
        <v>27204</v>
      </c>
    </row>
    <row r="29" spans="1:2" ht="24.95" customHeight="1">
      <c r="A29" s="163" t="s">
        <v>568</v>
      </c>
      <c r="B29" s="169"/>
    </row>
    <row r="30" spans="1:2" ht="24.95" customHeight="1">
      <c r="A30" s="163" t="s">
        <v>569</v>
      </c>
      <c r="B30" s="169"/>
    </row>
    <row r="31" spans="1:2" ht="24.95" customHeight="1">
      <c r="A31" s="164" t="s">
        <v>570</v>
      </c>
      <c r="B31" s="169">
        <v>23300</v>
      </c>
    </row>
    <row r="32" spans="1:2" ht="24.95" customHeight="1">
      <c r="A32" s="164"/>
      <c r="B32" s="169"/>
    </row>
    <row r="33" spans="1:2" ht="24.95" customHeight="1">
      <c r="A33" s="164"/>
      <c r="B33" s="169"/>
    </row>
    <row r="34" spans="1:2" ht="24.95" customHeight="1">
      <c r="A34" s="164"/>
      <c r="B34" s="169"/>
    </row>
    <row r="35" spans="1:2" ht="24.95" customHeight="1">
      <c r="A35" s="164"/>
      <c r="B35" s="169"/>
    </row>
    <row r="36" spans="1:2" ht="24.95" customHeight="1">
      <c r="A36" s="161" t="s">
        <v>571</v>
      </c>
      <c r="B36" s="170">
        <f>B23+B24</f>
        <v>255360</v>
      </c>
    </row>
  </sheetData>
  <mergeCells count="1">
    <mergeCell ref="A2:B2"/>
  </mergeCells>
  <phoneticPr fontId="54" type="noConversion"/>
  <printOptions horizontalCentered="1"/>
  <pageMargins left="0.904166666666667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V60"/>
  <sheetViews>
    <sheetView topLeftCell="A31" workbookViewId="0">
      <selection activeCell="Z59" sqref="Z59"/>
    </sheetView>
  </sheetViews>
  <sheetFormatPr defaultColWidth="7" defaultRowHeight="15"/>
  <cols>
    <col min="1" max="1" width="14.875" style="58" customWidth="1"/>
    <col min="2" max="2" width="52.125" style="59" customWidth="1"/>
    <col min="3" max="3" width="23.5" style="84" customWidth="1"/>
    <col min="4" max="4" width="10.375" style="60" hidden="1" customWidth="1"/>
    <col min="5" max="5" width="9.625" style="58" hidden="1" customWidth="1"/>
    <col min="6" max="6" width="8.125" style="58" hidden="1" customWidth="1"/>
    <col min="7" max="7" width="9.625" style="61" hidden="1" customWidth="1"/>
    <col min="8" max="8" width="17.5" style="61" hidden="1" customWidth="1"/>
    <col min="9" max="9" width="12.5" style="62" hidden="1" customWidth="1"/>
    <col min="10" max="10" width="7" style="63" hidden="1" customWidth="1"/>
    <col min="11" max="12" width="7" style="58" hidden="1" customWidth="1"/>
    <col min="13" max="13" width="13.875" style="58" hidden="1" customWidth="1"/>
    <col min="14" max="14" width="7.875" style="58" hidden="1" customWidth="1"/>
    <col min="15" max="15" width="9.5" style="58" hidden="1" customWidth="1"/>
    <col min="16" max="16" width="6.875" style="58" hidden="1" customWidth="1"/>
    <col min="17" max="17" width="9" style="58" hidden="1" customWidth="1"/>
    <col min="18" max="18" width="5.875" style="58" hidden="1" customWidth="1"/>
    <col min="19" max="19" width="5.25" style="58" hidden="1" customWidth="1"/>
    <col min="20" max="20" width="6.5" style="58" hidden="1" customWidth="1"/>
    <col min="21" max="22" width="7" style="58" hidden="1" customWidth="1"/>
    <col min="23" max="23" width="5.5" style="58" customWidth="1"/>
    <col min="24" max="24" width="6.5" style="58" customWidth="1"/>
    <col min="25" max="25" width="4.5" style="58" customWidth="1"/>
    <col min="26" max="16384" width="7" style="58"/>
  </cols>
  <sheetData>
    <row r="1" spans="1:15" ht="29.25" customHeight="1">
      <c r="B1" s="64"/>
    </row>
    <row r="2" spans="1:15" ht="28.5" customHeight="1">
      <c r="B2" s="255" t="s">
        <v>572</v>
      </c>
      <c r="C2" s="256"/>
      <c r="G2" s="58"/>
      <c r="H2" s="58"/>
      <c r="I2" s="58"/>
    </row>
    <row r="3" spans="1:15" s="60" customFormat="1" ht="21.75" customHeight="1">
      <c r="B3" s="59"/>
      <c r="C3" s="104" t="s">
        <v>76</v>
      </c>
      <c r="E3" s="60">
        <v>12.11</v>
      </c>
      <c r="G3" s="60">
        <v>12.22</v>
      </c>
      <c r="J3" s="84"/>
      <c r="M3" s="60">
        <v>1.2</v>
      </c>
    </row>
    <row r="4" spans="1:15" s="60" customFormat="1" ht="39" customHeight="1">
      <c r="A4" s="147" t="s">
        <v>466</v>
      </c>
      <c r="B4" s="148" t="s">
        <v>467</v>
      </c>
      <c r="C4" s="148" t="s">
        <v>148</v>
      </c>
      <c r="G4" s="105" t="s">
        <v>78</v>
      </c>
      <c r="H4" s="105" t="s">
        <v>79</v>
      </c>
      <c r="I4" s="105" t="s">
        <v>80</v>
      </c>
      <c r="J4" s="84"/>
      <c r="M4" s="105" t="s">
        <v>78</v>
      </c>
      <c r="N4" s="114" t="s">
        <v>79</v>
      </c>
      <c r="O4" s="105" t="s">
        <v>80</v>
      </c>
    </row>
    <row r="5" spans="1:15" ht="24.95" customHeight="1">
      <c r="A5" s="150">
        <v>207</v>
      </c>
      <c r="B5" s="151" t="s">
        <v>253</v>
      </c>
      <c r="C5" s="152">
        <f>C8+C6</f>
        <v>2</v>
      </c>
    </row>
    <row r="6" spans="1:15" ht="24.95" customHeight="1">
      <c r="A6" s="150">
        <v>20707</v>
      </c>
      <c r="B6" s="151" t="s">
        <v>573</v>
      </c>
      <c r="C6" s="153">
        <f>SUM(C7)</f>
        <v>2</v>
      </c>
    </row>
    <row r="7" spans="1:15" ht="24.95" customHeight="1">
      <c r="A7" s="150">
        <v>2070799</v>
      </c>
      <c r="B7" s="151" t="s">
        <v>574</v>
      </c>
      <c r="C7" s="153">
        <v>2</v>
      </c>
    </row>
    <row r="8" spans="1:15" ht="24.95" customHeight="1">
      <c r="A8" s="150">
        <v>20709</v>
      </c>
      <c r="B8" s="154" t="s">
        <v>575</v>
      </c>
      <c r="C8" s="155"/>
    </row>
    <row r="9" spans="1:15" ht="24.95" customHeight="1">
      <c r="A9" s="150">
        <v>2070903</v>
      </c>
      <c r="B9" s="154" t="s">
        <v>576</v>
      </c>
      <c r="C9" s="155"/>
    </row>
    <row r="10" spans="1:15" ht="24.95" customHeight="1">
      <c r="A10" s="150">
        <v>208</v>
      </c>
      <c r="B10" s="151" t="s">
        <v>269</v>
      </c>
      <c r="C10" s="156">
        <f>C11</f>
        <v>1</v>
      </c>
    </row>
    <row r="11" spans="1:15" ht="24.95" customHeight="1">
      <c r="A11" s="150">
        <v>20822</v>
      </c>
      <c r="B11" s="157" t="s">
        <v>577</v>
      </c>
      <c r="C11" s="155">
        <f>SUM(C12:C12)</f>
        <v>1</v>
      </c>
    </row>
    <row r="12" spans="1:15" ht="24.95" customHeight="1">
      <c r="A12" s="150">
        <v>2082201</v>
      </c>
      <c r="B12" s="157" t="s">
        <v>578</v>
      </c>
      <c r="C12" s="155">
        <v>1</v>
      </c>
    </row>
    <row r="13" spans="1:15" ht="24.95" customHeight="1">
      <c r="A13" s="150">
        <v>212</v>
      </c>
      <c r="B13" s="151" t="s">
        <v>106</v>
      </c>
      <c r="C13" s="156">
        <f>C14+C23+C26+C27+C31+C33</f>
        <v>172367</v>
      </c>
    </row>
    <row r="14" spans="1:15" ht="24.95" customHeight="1">
      <c r="A14" s="150">
        <v>21208</v>
      </c>
      <c r="B14" s="151" t="s">
        <v>579</v>
      </c>
      <c r="C14" s="155">
        <f>SUM(C15:C22)</f>
        <v>164699</v>
      </c>
    </row>
    <row r="15" spans="1:15" ht="24.95" customHeight="1">
      <c r="A15" s="150">
        <v>2120801</v>
      </c>
      <c r="B15" s="158" t="s">
        <v>580</v>
      </c>
      <c r="C15" s="159">
        <f>87+37215</f>
        <v>37302</v>
      </c>
    </row>
    <row r="16" spans="1:15" ht="24.95" customHeight="1">
      <c r="A16" s="150">
        <v>2120802</v>
      </c>
      <c r="B16" s="158" t="s">
        <v>581</v>
      </c>
      <c r="C16" s="159">
        <v>109845</v>
      </c>
    </row>
    <row r="17" spans="1:3" ht="24.95" customHeight="1">
      <c r="A17" s="150">
        <v>2120803</v>
      </c>
      <c r="B17" s="158" t="s">
        <v>582</v>
      </c>
      <c r="C17" s="159">
        <v>646</v>
      </c>
    </row>
    <row r="18" spans="1:3" ht="24.95" customHeight="1">
      <c r="A18" s="150">
        <v>2120804</v>
      </c>
      <c r="B18" s="158" t="s">
        <v>583</v>
      </c>
      <c r="C18" s="159">
        <v>1100</v>
      </c>
    </row>
    <row r="19" spans="1:3" ht="24.95" customHeight="1">
      <c r="A19" s="150">
        <v>2120805</v>
      </c>
      <c r="B19" s="158" t="s">
        <v>584</v>
      </c>
      <c r="C19" s="159">
        <v>12695</v>
      </c>
    </row>
    <row r="20" spans="1:3" ht="24.95" customHeight="1">
      <c r="A20" s="150">
        <v>2120806</v>
      </c>
      <c r="B20" s="158" t="s">
        <v>585</v>
      </c>
      <c r="C20" s="159">
        <v>300</v>
      </c>
    </row>
    <row r="21" spans="1:3" ht="24.95" customHeight="1">
      <c r="A21" s="150">
        <v>2120810</v>
      </c>
      <c r="B21" s="158" t="s">
        <v>586</v>
      </c>
      <c r="C21" s="159">
        <v>2811</v>
      </c>
    </row>
    <row r="22" spans="1:3" ht="24.95" customHeight="1">
      <c r="A22" s="150">
        <v>2120811</v>
      </c>
      <c r="B22" s="158" t="s">
        <v>587</v>
      </c>
      <c r="C22" s="155"/>
    </row>
    <row r="23" spans="1:3" ht="24.95" customHeight="1">
      <c r="A23" s="150">
        <v>21210</v>
      </c>
      <c r="B23" s="151" t="s">
        <v>588</v>
      </c>
      <c r="C23" s="155">
        <f>SUM(C24:C25)</f>
        <v>2080</v>
      </c>
    </row>
    <row r="24" spans="1:3" ht="24.95" customHeight="1">
      <c r="A24" s="150">
        <v>2121001</v>
      </c>
      <c r="B24" s="158" t="s">
        <v>580</v>
      </c>
      <c r="C24" s="159">
        <f>80+2000</f>
        <v>2080</v>
      </c>
    </row>
    <row r="25" spans="1:3" ht="24.95" customHeight="1">
      <c r="A25" s="150">
        <v>2121002</v>
      </c>
      <c r="B25" s="158" t="s">
        <v>581</v>
      </c>
      <c r="C25" s="155"/>
    </row>
    <row r="26" spans="1:3" ht="24.95" customHeight="1">
      <c r="A26" s="150">
        <v>21211</v>
      </c>
      <c r="B26" s="151" t="s">
        <v>589</v>
      </c>
      <c r="C26" s="155">
        <v>1802</v>
      </c>
    </row>
    <row r="27" spans="1:3" ht="24.95" customHeight="1">
      <c r="A27" s="150">
        <v>21213</v>
      </c>
      <c r="B27" s="151" t="s">
        <v>590</v>
      </c>
      <c r="C27" s="155">
        <f>SUM(C28:C30)</f>
        <v>3486</v>
      </c>
    </row>
    <row r="28" spans="1:3" ht="24.95" customHeight="1">
      <c r="A28" s="150">
        <v>2121301</v>
      </c>
      <c r="B28" s="158" t="s">
        <v>591</v>
      </c>
      <c r="C28" s="155">
        <v>1486</v>
      </c>
    </row>
    <row r="29" spans="1:3" ht="24.95" customHeight="1">
      <c r="A29" s="150">
        <v>2121302</v>
      </c>
      <c r="B29" s="158" t="s">
        <v>592</v>
      </c>
      <c r="C29" s="155">
        <v>1000</v>
      </c>
    </row>
    <row r="30" spans="1:3" ht="24.95" customHeight="1">
      <c r="A30" s="150">
        <v>2121399</v>
      </c>
      <c r="B30" s="158" t="s">
        <v>593</v>
      </c>
      <c r="C30" s="155">
        <v>1000</v>
      </c>
    </row>
    <row r="31" spans="1:3" ht="24.95" customHeight="1">
      <c r="A31" s="150">
        <v>21214</v>
      </c>
      <c r="B31" s="158" t="s">
        <v>594</v>
      </c>
      <c r="C31" s="155">
        <v>300</v>
      </c>
    </row>
    <row r="32" spans="1:3" ht="24.95" customHeight="1">
      <c r="A32" s="150">
        <v>2121499</v>
      </c>
      <c r="B32" s="158" t="s">
        <v>595</v>
      </c>
      <c r="C32" s="155">
        <v>300</v>
      </c>
    </row>
    <row r="33" spans="1:3" ht="24.95" customHeight="1">
      <c r="A33" s="150">
        <v>21215</v>
      </c>
      <c r="B33" s="158" t="s">
        <v>596</v>
      </c>
      <c r="C33" s="155"/>
    </row>
    <row r="34" spans="1:3" ht="24.95" customHeight="1">
      <c r="A34" s="150">
        <v>2120501</v>
      </c>
      <c r="B34" s="158" t="s">
        <v>597</v>
      </c>
      <c r="C34" s="155"/>
    </row>
    <row r="35" spans="1:3" ht="24.95" customHeight="1">
      <c r="A35" s="150">
        <v>299</v>
      </c>
      <c r="B35" s="157" t="s">
        <v>131</v>
      </c>
      <c r="C35" s="156">
        <f>C36+C38</f>
        <v>24352</v>
      </c>
    </row>
    <row r="36" spans="1:3" ht="24.95" customHeight="1">
      <c r="A36" s="150">
        <v>22904</v>
      </c>
      <c r="B36" s="157" t="s">
        <v>598</v>
      </c>
      <c r="C36" s="155">
        <f>SUM(C37)</f>
        <v>23450</v>
      </c>
    </row>
    <row r="37" spans="1:3" ht="24.95" customHeight="1">
      <c r="A37" s="150">
        <v>2290402</v>
      </c>
      <c r="B37" s="157" t="s">
        <v>599</v>
      </c>
      <c r="C37" s="159">
        <v>23450</v>
      </c>
    </row>
    <row r="38" spans="1:3" ht="24.95" customHeight="1">
      <c r="A38" s="150">
        <v>22960</v>
      </c>
      <c r="B38" s="158" t="s">
        <v>600</v>
      </c>
      <c r="C38" s="155">
        <f>SUM(C39:C41)</f>
        <v>902</v>
      </c>
    </row>
    <row r="39" spans="1:3" ht="24.95" customHeight="1">
      <c r="A39" s="150">
        <v>2296002</v>
      </c>
      <c r="B39" s="158" t="s">
        <v>601</v>
      </c>
      <c r="C39" s="155">
        <v>902</v>
      </c>
    </row>
    <row r="40" spans="1:3" ht="24.95" customHeight="1">
      <c r="A40" s="150">
        <v>2296003</v>
      </c>
      <c r="B40" s="158" t="s">
        <v>602</v>
      </c>
      <c r="C40" s="155"/>
    </row>
    <row r="41" spans="1:3" ht="24.95" customHeight="1">
      <c r="A41" s="150">
        <v>2296004</v>
      </c>
      <c r="B41" s="158" t="s">
        <v>603</v>
      </c>
      <c r="C41" s="155"/>
    </row>
    <row r="42" spans="1:3" ht="24.95" customHeight="1">
      <c r="A42" s="150">
        <v>2296006</v>
      </c>
      <c r="B42" s="158" t="s">
        <v>604</v>
      </c>
      <c r="C42" s="155"/>
    </row>
    <row r="43" spans="1:3" ht="24.95" customHeight="1">
      <c r="A43" s="150">
        <v>2296011</v>
      </c>
      <c r="B43" s="158" t="s">
        <v>605</v>
      </c>
      <c r="C43" s="155"/>
    </row>
    <row r="44" spans="1:3" ht="24.95" customHeight="1">
      <c r="A44" s="150">
        <v>2296099</v>
      </c>
      <c r="B44" s="158" t="s">
        <v>606</v>
      </c>
      <c r="C44" s="155"/>
    </row>
    <row r="45" spans="1:3" ht="24.95" customHeight="1">
      <c r="A45" s="150">
        <v>232</v>
      </c>
      <c r="B45" s="157" t="s">
        <v>128</v>
      </c>
      <c r="C45" s="156">
        <f>SUM(C46:C48)</f>
        <v>11762</v>
      </c>
    </row>
    <row r="46" spans="1:3" ht="24.95" customHeight="1">
      <c r="A46" s="150">
        <v>2320411</v>
      </c>
      <c r="B46" s="157" t="s">
        <v>607</v>
      </c>
      <c r="C46" s="159">
        <v>10674</v>
      </c>
    </row>
    <row r="47" spans="1:3" ht="24.95" customHeight="1">
      <c r="A47" s="150">
        <v>2320431</v>
      </c>
      <c r="B47" s="157" t="s">
        <v>608</v>
      </c>
      <c r="C47" s="159">
        <v>884</v>
      </c>
    </row>
    <row r="48" spans="1:3" ht="24.95" customHeight="1">
      <c r="A48" s="150">
        <v>2320499</v>
      </c>
      <c r="B48" s="160" t="s">
        <v>609</v>
      </c>
      <c r="C48" s="159">
        <v>204</v>
      </c>
    </row>
    <row r="49" spans="1:3" ht="24.95" customHeight="1">
      <c r="A49" s="150">
        <v>233</v>
      </c>
      <c r="B49" s="157" t="s">
        <v>462</v>
      </c>
      <c r="C49" s="156">
        <f>SUM(C50:C51)</f>
        <v>60</v>
      </c>
    </row>
    <row r="50" spans="1:3" ht="24.95" customHeight="1">
      <c r="A50" s="150">
        <v>2330411</v>
      </c>
      <c r="B50" s="157" t="s">
        <v>610</v>
      </c>
      <c r="C50" s="155">
        <v>60</v>
      </c>
    </row>
    <row r="51" spans="1:3" ht="24.95" customHeight="1">
      <c r="A51" s="150">
        <v>2330431</v>
      </c>
      <c r="B51" s="157" t="s">
        <v>611</v>
      </c>
      <c r="C51" s="155"/>
    </row>
    <row r="52" spans="1:3" ht="24.95" customHeight="1">
      <c r="A52" s="150"/>
      <c r="B52" s="161" t="s">
        <v>612</v>
      </c>
      <c r="C52" s="156">
        <f>C5+C10+C13+C35+C45+C49</f>
        <v>208544</v>
      </c>
    </row>
    <row r="53" spans="1:3" ht="24.95" customHeight="1">
      <c r="A53" s="150">
        <v>230</v>
      </c>
      <c r="B53" s="162" t="s">
        <v>613</v>
      </c>
      <c r="C53" s="155">
        <f>C54+C57+C58+C59</f>
        <v>46816</v>
      </c>
    </row>
    <row r="54" spans="1:3" ht="24.95" customHeight="1">
      <c r="A54" s="150">
        <v>23004</v>
      </c>
      <c r="B54" s="163" t="s">
        <v>614</v>
      </c>
      <c r="C54" s="155">
        <f>SUM(C55:C56)</f>
        <v>0</v>
      </c>
    </row>
    <row r="55" spans="1:3" ht="24.95" customHeight="1">
      <c r="A55" s="150"/>
      <c r="B55" s="163" t="s">
        <v>615</v>
      </c>
      <c r="C55" s="155"/>
    </row>
    <row r="56" spans="1:3" ht="24.95" customHeight="1">
      <c r="A56" s="150">
        <v>23006</v>
      </c>
      <c r="B56" s="163" t="s">
        <v>616</v>
      </c>
      <c r="C56" s="155"/>
    </row>
    <row r="57" spans="1:3" ht="24.95" customHeight="1">
      <c r="A57" s="150">
        <v>23008</v>
      </c>
      <c r="B57" s="163" t="s">
        <v>617</v>
      </c>
      <c r="C57" s="155">
        <v>16000</v>
      </c>
    </row>
    <row r="58" spans="1:3" ht="24.95" customHeight="1">
      <c r="A58" s="150">
        <v>23009</v>
      </c>
      <c r="B58" s="163" t="s">
        <v>618</v>
      </c>
      <c r="C58" s="155"/>
    </row>
    <row r="59" spans="1:3" ht="24.95" customHeight="1">
      <c r="A59" s="150">
        <v>231</v>
      </c>
      <c r="B59" s="164" t="s">
        <v>619</v>
      </c>
      <c r="C59" s="163">
        <v>30816</v>
      </c>
    </row>
    <row r="60" spans="1:3" ht="24.95" customHeight="1">
      <c r="A60" s="150"/>
      <c r="B60" s="161" t="s">
        <v>620</v>
      </c>
      <c r="C60" s="156">
        <f>C52+C53</f>
        <v>255360</v>
      </c>
    </row>
  </sheetData>
  <mergeCells count="1">
    <mergeCell ref="B2:C2"/>
  </mergeCells>
  <phoneticPr fontId="54" type="noConversion"/>
  <printOptions horizontalCentered="1"/>
  <pageMargins left="0.511811023622047" right="0.511811023622047" top="0.55118110236220497" bottom="0.35433070866141703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13</vt:i4>
      </vt:variant>
    </vt:vector>
  </HeadingPairs>
  <TitlesOfParts>
    <vt:vector size="33" baseType="lpstr">
      <vt:lpstr>目录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Sheet3</vt:lpstr>
      <vt:lpstr>'附表1-1'!Print_Area</vt:lpstr>
      <vt:lpstr>'附表1-14'!Print_Area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dell0</cp:lastModifiedBy>
  <cp:lastPrinted>2021-03-18T06:55:00Z</cp:lastPrinted>
  <dcterms:created xsi:type="dcterms:W3CDTF">2006-09-16T00:00:00Z</dcterms:created>
  <dcterms:modified xsi:type="dcterms:W3CDTF">2022-02-08T02:08:45Z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