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6"/>
  </bookViews>
  <sheets>
    <sheet name="目录" sheetId="32" r:id="rId1"/>
    <sheet name="附表1-1" sheetId="4" r:id="rId2"/>
    <sheet name="附表1-2" sheetId="26" r:id="rId3"/>
    <sheet name="附表1-3" sheetId="5" r:id="rId4"/>
    <sheet name="附表1-4" sheetId="6" r:id="rId5"/>
    <sheet name="附表1-5" sheetId="17" r:id="rId6"/>
    <sheet name="附表1-6" sheetId="18" r:id="rId7"/>
    <sheet name="附表1-7" sheetId="7" r:id="rId8"/>
    <sheet name="附表1-8" sheetId="24" r:id="rId9"/>
    <sheet name="附表1-9" sheetId="9" r:id="rId10"/>
    <sheet name="附表1-10" sheetId="28" r:id="rId11"/>
    <sheet name="附表1-11" sheetId="29" r:id="rId12"/>
    <sheet name="附表1-12" sheetId="11" r:id="rId13"/>
    <sheet name="附表1-13" sheetId="27" r:id="rId14"/>
    <sheet name="附表1-14" sheetId="12" r:id="rId15"/>
    <sheet name="附表1-15" sheetId="30" r:id="rId16"/>
    <sheet name="附表1-16" sheetId="31" r:id="rId17"/>
    <sheet name="附表1-17" sheetId="33" r:id="rId18"/>
    <sheet name="附表1-18" sheetId="2" r:id="rId19"/>
    <sheet name="Sheet3" sheetId="3" r:id="rId20"/>
  </sheets>
  <definedNames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 localSheetId="12">#REF!</definedName>
    <definedName name="_a99999" localSheetId="14">#REF!</definedName>
    <definedName name="_a99999" localSheetId="5">#REF!</definedName>
    <definedName name="_a99999" localSheetId="6">#REF!</definedName>
    <definedName name="_a99999" localSheetId="7">#REF!</definedName>
    <definedName name="_a99999" localSheetId="9">#REF!</definedName>
    <definedName name="_a99999">#REF!</definedName>
    <definedName name="_a999991" localSheetId="5">#REF!</definedName>
    <definedName name="_a999991" localSheetId="6">#REF!</definedName>
    <definedName name="_a999991">#REF!</definedName>
    <definedName name="_a999991145">#REF!</definedName>
    <definedName name="_a99999222" localSheetId="6">#REF!</definedName>
    <definedName name="_a99999222">#REF!</definedName>
    <definedName name="_a99999234234">#REF!</definedName>
    <definedName name="_a999995" localSheetId="5">#REF!</definedName>
    <definedName name="_a999995" localSheetId="6">#REF!</definedName>
    <definedName name="_a999995">#REF!</definedName>
    <definedName name="_a999996" localSheetId="5">#REF!</definedName>
    <definedName name="_a999996" localSheetId="6">#REF!</definedName>
    <definedName name="_a999996">#REF!</definedName>
    <definedName name="_a999999999">#REF!</definedName>
    <definedName name="_xlnm._FilterDatabase" localSheetId="14" hidden="1">'附表1-14'!$A$4:$AA$8</definedName>
    <definedName name="_xlnm._FilterDatabase" localSheetId="3" hidden="1">'附表1-3'!$C$4:$V$7</definedName>
    <definedName name="_xlnm._FilterDatabase" localSheetId="5" hidden="1">'附表1-5'!$A$4:$AA$21</definedName>
    <definedName name="_xlnm._FilterDatabase" localSheetId="9" hidden="1">'附表1-9'!$A$4:$AA$4</definedName>
    <definedName name="_Order1" hidden="1">255</definedName>
    <definedName name="_Order2" hidden="1">255</definedName>
    <definedName name="_xlnm.Database" localSheetId="12" hidden="1">#REF!</definedName>
    <definedName name="_xlnm.Database" localSheetId="14" hidden="1">#REF!</definedName>
    <definedName name="_xlnm.Database" localSheetId="5" hidden="1">#REF!</definedName>
    <definedName name="_xlnm.Database" localSheetId="6" hidden="1">#REF!</definedName>
    <definedName name="_xlnm.Database" localSheetId="7" hidden="1">#REF!</definedName>
    <definedName name="_xlnm.Database" localSheetId="9" hidden="1">#REF!</definedName>
    <definedName name="_xlnm.Database" hidden="1">#REF!</definedName>
    <definedName name="_xlnm.Print_Area" localSheetId="1">'附表1-1'!$B$1:$C$10</definedName>
    <definedName name="_xlnm.Print_Area" localSheetId="14">'附表1-14'!$A:$C</definedName>
    <definedName name="_xlnm.Print_Area" localSheetId="3">'附表1-3'!$C:$C</definedName>
    <definedName name="_xlnm.Print_Area" localSheetId="5">'附表1-5'!$A:$D</definedName>
    <definedName name="_xlnm.Print_Area" localSheetId="6">'附表1-6'!$A$1:$B$25</definedName>
    <definedName name="_xlnm.Print_Area" localSheetId="9">'附表1-9'!$A:$C</definedName>
    <definedName name="_xlnm.Print_Titles" localSheetId="12">'附表1-12'!$4:$4</definedName>
    <definedName name="_xlnm.Print_Titles" localSheetId="14">'附表1-14'!$4:$4</definedName>
    <definedName name="_xlnm.Print_Titles" localSheetId="3">'附表1-3'!$4:$4</definedName>
    <definedName name="_xlnm.Print_Titles" localSheetId="4">'附表1-4'!$4:$4</definedName>
    <definedName name="_xlnm.Print_Titles" localSheetId="5">'附表1-5'!$4:$4</definedName>
    <definedName name="_xlnm.Print_Titles" localSheetId="7">'附表1-7'!$4:$4</definedName>
    <definedName name="_xlnm.Print_Titles" localSheetId="9">'附表1-9'!$4:$4</definedName>
    <definedName name="wrn.月报打印." localSheetId="1" hidden="1">{#N/A,#N/A,FALSE,"p9";#N/A,#N/A,FALSE,"p1";#N/A,#N/A,FALSE,"p2";#N/A,#N/A,FALSE,"p3";#N/A,#N/A,FALSE,"p4";#N/A,#N/A,FALSE,"p5";#N/A,#N/A,FALSE,"p6";#N/A,#N/A,FALSE,"p7";#N/A,#N/A,FALSE,"p8"}</definedName>
    <definedName name="wrn.月报打印." localSheetId="6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 localSheetId="1">#REF!</definedName>
    <definedName name="地区名称" localSheetId="12">#REF!</definedName>
    <definedName name="地区名称" localSheetId="1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9">#REF!</definedName>
    <definedName name="地区名称">#REF!</definedName>
    <definedName name="地区名称1" localSheetId="14">#REF!</definedName>
    <definedName name="地区名称1" localSheetId="5">#REF!</definedName>
    <definedName name="地区名称1" localSheetId="6">#REF!</definedName>
    <definedName name="地区名称1">#REF!</definedName>
    <definedName name="地区名称10" localSheetId="5">#REF!</definedName>
    <definedName name="地区名称10" localSheetId="6">#REF!</definedName>
    <definedName name="地区名称10">#REF!</definedName>
    <definedName name="地区名称2" localSheetId="5">#REF!</definedName>
    <definedName name="地区名称2" localSheetId="6">#REF!</definedName>
    <definedName name="地区名称2">#REF!</definedName>
    <definedName name="地区名称3" localSheetId="5">#REF!</definedName>
    <definedName name="地区名称3" localSheetId="6">#REF!</definedName>
    <definedName name="地区名称3">#REF!</definedName>
    <definedName name="地区名称32">#REF!</definedName>
    <definedName name="地区名称432">#REF!</definedName>
    <definedName name="地区名称444" localSheetId="6">#REF!</definedName>
    <definedName name="地区名称444">#REF!</definedName>
    <definedName name="地区名称45234">#REF!</definedName>
    <definedName name="地区名称5" localSheetId="5">#REF!</definedName>
    <definedName name="地区名称5" localSheetId="6">#REF!</definedName>
    <definedName name="地区名称5">#REF!</definedName>
    <definedName name="地区名称55" localSheetId="6">#REF!</definedName>
    <definedName name="地区名称55">#REF!</definedName>
    <definedName name="地区名称6" localSheetId="5">#REF!</definedName>
    <definedName name="地区名称6" localSheetId="6">#REF!</definedName>
    <definedName name="地区名称6">#REF!</definedName>
    <definedName name="地区名称7" localSheetId="5">#REF!</definedName>
    <definedName name="地区名称7" localSheetId="6">#REF!</definedName>
    <definedName name="地区名称7">#REF!</definedName>
    <definedName name="地区名称874">#REF!</definedName>
    <definedName name="地区名称9" localSheetId="5">#REF!</definedName>
    <definedName name="地区名称9" localSheetId="6">#REF!</definedName>
    <definedName name="地区名称9">#REF!</definedName>
    <definedName name="地区明确222" localSheetId="6">#REF!</definedName>
    <definedName name="地区明确222">#REF!</definedName>
    <definedName name="基金" localSheetId="1" hidden="1">{#N/A,#N/A,FALSE,"p9";#N/A,#N/A,FALSE,"p1";#N/A,#N/A,FALSE,"p2";#N/A,#N/A,FALSE,"p3";#N/A,#N/A,FALSE,"p4";#N/A,#N/A,FALSE,"p5";#N/A,#N/A,FALSE,"p6";#N/A,#N/A,FALSE,"p7";#N/A,#N/A,FALSE,"p8"}</definedName>
    <definedName name="基金" localSheetId="6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1" hidden="1">{#N/A,#N/A,FALSE,"p9";#N/A,#N/A,FALSE,"p1";#N/A,#N/A,FALSE,"p2";#N/A,#N/A,FALSE,"p3";#N/A,#N/A,FALSE,"p4";#N/A,#N/A,FALSE,"p5";#N/A,#N/A,FALSE,"p6";#N/A,#N/A,FALSE,"p7";#N/A,#N/A,FALSE,"p8"}</definedName>
    <definedName name="计划1" localSheetId="6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44525" iterateCount="1"/>
</workbook>
</file>

<file path=xl/calcChain.xml><?xml version="1.0" encoding="utf-8"?>
<calcChain xmlns="http://schemas.openxmlformats.org/spreadsheetml/2006/main">
  <c r="D9" i="17" l="1"/>
  <c r="C8" i="2" l="1"/>
  <c r="C9" i="33"/>
  <c r="B8" i="29" l="1"/>
  <c r="C13" i="9"/>
  <c r="B20" i="28"/>
  <c r="C14" i="9"/>
  <c r="C17" i="9"/>
  <c r="C39" i="9"/>
  <c r="C36" i="9"/>
  <c r="C30" i="9"/>
  <c r="C29" i="9" s="1"/>
  <c r="C25" i="9"/>
  <c r="C21" i="9"/>
  <c r="C9" i="9"/>
  <c r="C8" i="9" s="1"/>
  <c r="C6" i="9"/>
  <c r="C5" i="9" s="1"/>
  <c r="C12" i="9" l="1"/>
  <c r="C11" i="9" s="1"/>
  <c r="C42" i="9" s="1"/>
  <c r="C21" i="6"/>
  <c r="B49" i="24" l="1"/>
  <c r="B43" i="24" s="1"/>
  <c r="B55" i="24" s="1"/>
  <c r="B35" i="7"/>
  <c r="B23" i="7"/>
  <c r="B5" i="24"/>
  <c r="B42" i="24" s="1"/>
  <c r="B44" i="24"/>
  <c r="B39" i="24"/>
  <c r="B36" i="24"/>
  <c r="B30" i="24"/>
  <c r="B29" i="24" s="1"/>
  <c r="B25" i="24"/>
  <c r="B21" i="24"/>
  <c r="B12" i="24"/>
  <c r="B11" i="24" s="1"/>
  <c r="B9" i="24"/>
  <c r="B8" i="24" s="1"/>
  <c r="B6" i="24"/>
  <c r="B22" i="7"/>
  <c r="B24" i="7"/>
  <c r="B18" i="7"/>
  <c r="B11" i="7"/>
  <c r="C350" i="5" l="1"/>
  <c r="C344" i="5"/>
  <c r="C333" i="5"/>
  <c r="C330" i="5"/>
  <c r="C327" i="5"/>
  <c r="C317" i="5"/>
  <c r="C274" i="5"/>
  <c r="C262" i="5"/>
  <c r="C253" i="5"/>
  <c r="C220" i="5"/>
  <c r="C369" i="5" s="1"/>
  <c r="C165" i="5"/>
  <c r="C108" i="5"/>
  <c r="C5" i="5"/>
  <c r="C82" i="5"/>
  <c r="C366" i="5"/>
  <c r="C364" i="5"/>
  <c r="C362" i="5"/>
  <c r="C361" i="5" s="1"/>
  <c r="C357" i="5"/>
  <c r="C355" i="5"/>
  <c r="C353" i="5"/>
  <c r="C351" i="5"/>
  <c r="C347" i="5"/>
  <c r="C345" i="5"/>
  <c r="C340" i="5"/>
  <c r="C334" i="5"/>
  <c r="C331" i="5"/>
  <c r="C328" i="5"/>
  <c r="C325" i="5"/>
  <c r="C323" i="5"/>
  <c r="C318" i="5"/>
  <c r="C315" i="5"/>
  <c r="C311" i="5"/>
  <c r="C309" i="5"/>
  <c r="C306" i="5"/>
  <c r="C302" i="5"/>
  <c r="C295" i="5"/>
  <c r="C288" i="5"/>
  <c r="C275" i="5"/>
  <c r="C269" i="5"/>
  <c r="C263" i="5"/>
  <c r="C258" i="5"/>
  <c r="C254" i="5"/>
  <c r="C251" i="5"/>
  <c r="C249" i="5"/>
  <c r="C247" i="5"/>
  <c r="C244" i="5"/>
  <c r="C242" i="5"/>
  <c r="C239" i="5"/>
  <c r="C231" i="5"/>
  <c r="C228" i="5"/>
  <c r="C224" i="5"/>
  <c r="C221" i="5"/>
  <c r="C217" i="5"/>
  <c r="C213" i="5"/>
  <c r="C211" i="5"/>
  <c r="C209" i="5"/>
  <c r="C206" i="5"/>
  <c r="C204" i="5"/>
  <c r="C199" i="5"/>
  <c r="C196" i="5"/>
  <c r="C190" i="5"/>
  <c r="C183" i="5"/>
  <c r="C180" i="5"/>
  <c r="C176" i="5"/>
  <c r="C171" i="5"/>
  <c r="C166" i="5"/>
  <c r="C162" i="5"/>
  <c r="C160" i="5"/>
  <c r="C158" i="5"/>
  <c r="C156" i="5"/>
  <c r="C146" i="5"/>
  <c r="C145" i="5" s="1"/>
  <c r="C143" i="5"/>
  <c r="C139" i="5"/>
  <c r="C137" i="5"/>
  <c r="C135" i="5"/>
  <c r="C133" i="5"/>
  <c r="C132" i="5" s="1"/>
  <c r="C130" i="5"/>
  <c r="C127" i="5"/>
  <c r="C125" i="5"/>
  <c r="C123" i="5"/>
  <c r="C121" i="5"/>
  <c r="C117" i="5"/>
  <c r="C111" i="5"/>
  <c r="C109" i="5"/>
  <c r="C100" i="5"/>
  <c r="C95" i="5"/>
  <c r="C92" i="5"/>
  <c r="C85" i="5"/>
  <c r="C83" i="5"/>
  <c r="C80" i="5"/>
  <c r="C72" i="5"/>
  <c r="C70" i="5"/>
  <c r="C68" i="5"/>
  <c r="C65" i="5"/>
  <c r="C61" i="5"/>
  <c r="C57" i="5"/>
  <c r="C54" i="5"/>
  <c r="C51" i="5"/>
  <c r="C49" i="5"/>
  <c r="C45" i="5"/>
  <c r="C42" i="5"/>
  <c r="C37" i="5"/>
  <c r="C35" i="5"/>
  <c r="C28" i="5"/>
  <c r="C26" i="5"/>
  <c r="C23" i="5"/>
  <c r="C21" i="5"/>
  <c r="C17" i="5" s="1"/>
  <c r="C11" i="5"/>
  <c r="C6" i="5"/>
  <c r="C28" i="26" l="1"/>
  <c r="C29" i="26"/>
  <c r="C5" i="4" l="1"/>
  <c r="C21" i="4"/>
  <c r="C29" i="4" s="1"/>
  <c r="C20" i="2" l="1"/>
  <c r="C13" i="2"/>
  <c r="C10" i="2"/>
  <c r="C18" i="2"/>
  <c r="C15" i="2"/>
  <c r="C7" i="2"/>
  <c r="C27" i="33"/>
  <c r="C23" i="33"/>
  <c r="C19" i="33"/>
  <c r="C16" i="33"/>
  <c r="C30" i="6"/>
  <c r="C27" i="6"/>
  <c r="C23" i="6"/>
  <c r="C10" i="6"/>
  <c r="C5" i="6"/>
  <c r="C37" i="6" s="1"/>
  <c r="C12" i="33"/>
  <c r="C7" i="33"/>
  <c r="C6" i="2" l="1"/>
  <c r="C5" i="2" s="1"/>
  <c r="C6" i="33"/>
  <c r="C5" i="33" s="1"/>
  <c r="B25" i="18"/>
  <c r="C22" i="17"/>
  <c r="D22" i="17"/>
  <c r="B22" i="17"/>
  <c r="X15" i="30"/>
  <c r="W15" i="30"/>
  <c r="X14" i="30"/>
  <c r="W14" i="30"/>
  <c r="X13" i="30"/>
  <c r="W13" i="30"/>
  <c r="W12" i="30"/>
  <c r="V12" i="30"/>
  <c r="N12" i="30"/>
  <c r="M12" i="30"/>
  <c r="L12" i="30"/>
  <c r="H12" i="30"/>
  <c r="G12" i="30"/>
  <c r="F12" i="30"/>
  <c r="X5" i="30"/>
  <c r="W5" i="30"/>
  <c r="P5" i="30"/>
  <c r="O5" i="30"/>
  <c r="J5" i="30"/>
  <c r="I5" i="30"/>
  <c r="E5" i="30"/>
  <c r="X23" i="28"/>
  <c r="W23" i="28"/>
  <c r="X22" i="28"/>
  <c r="W22" i="28"/>
  <c r="X21" i="28"/>
  <c r="W21" i="28"/>
  <c r="W20" i="28" s="1"/>
  <c r="V20" i="28"/>
  <c r="N20" i="28"/>
  <c r="M20" i="28"/>
  <c r="L20" i="28"/>
  <c r="H20" i="28"/>
  <c r="G20" i="28"/>
  <c r="F20" i="28"/>
  <c r="X5" i="28"/>
  <c r="W5" i="28"/>
  <c r="P5" i="28"/>
  <c r="O5" i="28"/>
  <c r="J5" i="28"/>
  <c r="I5" i="28"/>
  <c r="E5" i="28"/>
  <c r="X12" i="27"/>
  <c r="W12" i="27"/>
  <c r="X11" i="27"/>
  <c r="W11" i="27"/>
  <c r="X10" i="27"/>
  <c r="W10" i="27"/>
  <c r="W9" i="27"/>
  <c r="V9" i="27"/>
  <c r="N9" i="27"/>
  <c r="M9" i="27"/>
  <c r="L9" i="27"/>
  <c r="H9" i="27"/>
  <c r="G9" i="27"/>
  <c r="F9" i="27"/>
  <c r="X8" i="27"/>
  <c r="W8" i="27"/>
  <c r="P8" i="27"/>
  <c r="O8" i="27"/>
  <c r="J8" i="27"/>
  <c r="I8" i="27"/>
  <c r="X7" i="27"/>
  <c r="W7" i="27"/>
  <c r="P7" i="27"/>
  <c r="O7" i="27"/>
  <c r="J7" i="27"/>
  <c r="I7" i="27"/>
  <c r="E7" i="27"/>
  <c r="X6" i="27"/>
  <c r="W6" i="27"/>
  <c r="P6" i="27"/>
  <c r="O6" i="27"/>
  <c r="J6" i="27"/>
  <c r="I6" i="27"/>
  <c r="X5" i="27"/>
  <c r="W5" i="27"/>
  <c r="P5" i="27"/>
  <c r="O5" i="27"/>
  <c r="J5" i="27"/>
  <c r="I5" i="27"/>
  <c r="E5" i="27"/>
  <c r="Y35" i="26"/>
  <c r="X35" i="26"/>
  <c r="Y34" i="26"/>
  <c r="X34" i="26"/>
  <c r="Y33" i="26"/>
  <c r="X33" i="26"/>
  <c r="X32" i="26"/>
  <c r="W32" i="26"/>
  <c r="O32" i="26"/>
  <c r="N32" i="26"/>
  <c r="M32" i="26"/>
  <c r="I32" i="26"/>
  <c r="H32" i="26"/>
  <c r="G32" i="26"/>
  <c r="Y31" i="26"/>
  <c r="X31" i="26"/>
  <c r="Q31" i="26"/>
  <c r="P31" i="26"/>
  <c r="K31" i="26"/>
  <c r="J31" i="26"/>
  <c r="Y30" i="26"/>
  <c r="X30" i="26"/>
  <c r="Q30" i="26"/>
  <c r="P30" i="26"/>
  <c r="K30" i="26"/>
  <c r="J30" i="26"/>
  <c r="Y28" i="26"/>
  <c r="P28" i="26"/>
  <c r="J28" i="26"/>
  <c r="F28" i="26"/>
  <c r="Y27" i="26"/>
  <c r="X27" i="26"/>
  <c r="Q27" i="26"/>
  <c r="P27" i="26"/>
  <c r="K27" i="26"/>
  <c r="J27" i="26"/>
  <c r="Y7" i="26"/>
  <c r="X7" i="26"/>
  <c r="Q7" i="26"/>
  <c r="P7" i="26"/>
  <c r="K7" i="26"/>
  <c r="J7" i="26"/>
  <c r="Y6" i="26"/>
  <c r="X6" i="26"/>
  <c r="Q6" i="26"/>
  <c r="P6" i="26"/>
  <c r="K6" i="26"/>
  <c r="J6" i="26"/>
  <c r="Y5" i="26"/>
  <c r="P5" i="26"/>
  <c r="J5" i="26"/>
  <c r="F5" i="26"/>
  <c r="Z25" i="17"/>
  <c r="Y25" i="17"/>
  <c r="Z24" i="17"/>
  <c r="Y24" i="17"/>
  <c r="Z23" i="17"/>
  <c r="Y23" i="17"/>
  <c r="Y22" i="17"/>
  <c r="X22" i="17"/>
  <c r="P22" i="17"/>
  <c r="O22" i="17"/>
  <c r="N22" i="17"/>
  <c r="J22" i="17"/>
  <c r="I22" i="17"/>
  <c r="H22" i="17"/>
  <c r="Z5" i="17"/>
  <c r="Y5" i="17"/>
  <c r="R5" i="17"/>
  <c r="Q5" i="17"/>
  <c r="L5" i="17"/>
  <c r="K5" i="17"/>
  <c r="G5" i="17"/>
  <c r="Y11" i="12"/>
  <c r="X11" i="12"/>
  <c r="Q11" i="12"/>
  <c r="P11" i="12"/>
  <c r="K11" i="12"/>
  <c r="J11" i="12"/>
  <c r="Y10" i="12"/>
  <c r="X10" i="12"/>
  <c r="Q10" i="12"/>
  <c r="P10" i="12"/>
  <c r="K10" i="12"/>
  <c r="J10" i="12"/>
  <c r="Y9" i="12"/>
  <c r="X9" i="12"/>
  <c r="Q9" i="12"/>
  <c r="P9" i="12"/>
  <c r="K9" i="12"/>
  <c r="J9" i="12"/>
  <c r="Y15" i="12"/>
  <c r="X15" i="12"/>
  <c r="Y14" i="12"/>
  <c r="X14" i="12"/>
  <c r="Y13" i="12"/>
  <c r="X13" i="12"/>
  <c r="X12" i="12" s="1"/>
  <c r="W12" i="12"/>
  <c r="O12" i="12"/>
  <c r="N12" i="12"/>
  <c r="M12" i="12"/>
  <c r="I12" i="12"/>
  <c r="H12" i="12"/>
  <c r="G12" i="12"/>
  <c r="Y8" i="12"/>
  <c r="X8" i="12"/>
  <c r="Q8" i="12"/>
  <c r="P8" i="12"/>
  <c r="K8" i="12"/>
  <c r="J8" i="12"/>
  <c r="Y7" i="12"/>
  <c r="X7" i="12"/>
  <c r="Q7" i="12"/>
  <c r="P7" i="12"/>
  <c r="K7" i="12"/>
  <c r="J7" i="12"/>
  <c r="Y6" i="12"/>
  <c r="X6" i="12"/>
  <c r="Q6" i="12"/>
  <c r="P6" i="12"/>
  <c r="K6" i="12"/>
  <c r="J6" i="12"/>
  <c r="Y5" i="12"/>
  <c r="X5" i="12"/>
  <c r="Q5" i="12"/>
  <c r="P5" i="12"/>
  <c r="K5" i="12"/>
  <c r="J5" i="12"/>
  <c r="F5" i="12"/>
  <c r="X28" i="26" l="1"/>
  <c r="Q28" i="26"/>
  <c r="K28" i="26"/>
  <c r="X5" i="26"/>
  <c r="K5" i="26"/>
  <c r="C32" i="26"/>
  <c r="Q5" i="26"/>
  <c r="C5" i="26"/>
</calcChain>
</file>

<file path=xl/comments1.xml><?xml version="1.0" encoding="utf-8"?>
<comments xmlns="http://schemas.openxmlformats.org/spreadsheetml/2006/main">
  <authors>
    <author>作者</author>
  </authors>
  <commentList>
    <comment ref="B6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01</t>
        </r>
      </text>
    </comment>
    <comment ref="B11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02</t>
        </r>
      </text>
    </comment>
    <comment ref="B17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03</t>
        </r>
      </text>
    </comment>
    <comment ref="B23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04</t>
        </r>
      </text>
    </comment>
    <comment ref="B26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05</t>
        </r>
      </text>
    </comment>
    <comment ref="B28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06</t>
        </r>
      </text>
    </comment>
    <comment ref="B3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07</t>
        </r>
      </text>
    </comment>
    <comment ref="B37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08</t>
        </r>
      </text>
    </comment>
    <comment ref="B42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11</t>
        </r>
      </text>
    </comment>
    <comment ref="B4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13</t>
        </r>
      </text>
    </comment>
    <comment ref="B49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23</t>
        </r>
      </text>
    </comment>
    <comment ref="B51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26</t>
        </r>
        <r>
          <rPr>
            <sz val="9"/>
            <rFont val="宋体"/>
            <family val="3"/>
            <charset val="134"/>
          </rPr>
          <t>，无</t>
        </r>
        <r>
          <rPr>
            <sz val="9"/>
            <rFont val="Tahoma"/>
            <family val="2"/>
          </rPr>
          <t>27</t>
        </r>
      </text>
    </comment>
    <comment ref="B54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29</t>
        </r>
        <r>
          <rPr>
            <sz val="9"/>
            <rFont val="宋体"/>
            <family val="3"/>
            <charset val="134"/>
          </rPr>
          <t>，无</t>
        </r>
        <r>
          <rPr>
            <sz val="9"/>
            <rFont val="Tahoma"/>
            <family val="2"/>
          </rPr>
          <t>30</t>
        </r>
      </text>
    </comment>
    <comment ref="B57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31</t>
        </r>
      </text>
    </comment>
    <comment ref="B61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32</t>
        </r>
      </text>
    </comment>
    <comment ref="B6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33</t>
        </r>
      </text>
    </comment>
    <comment ref="B68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34</t>
        </r>
      </text>
    </comment>
    <comment ref="B7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36</t>
        </r>
      </text>
    </comment>
    <comment ref="B72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38</t>
        </r>
      </text>
    </comment>
    <comment ref="B8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20199</t>
        </r>
      </text>
    </comment>
    <comment ref="B8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20402</t>
        </r>
      </text>
    </comment>
    <comment ref="B9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20405</t>
        </r>
      </text>
    </comment>
    <comment ref="B10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20406</t>
        </r>
      </text>
    </comment>
    <comment ref="B108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205</t>
        </r>
      </text>
    </comment>
    <comment ref="B109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20501</t>
        </r>
      </text>
    </comment>
    <comment ref="B111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20502</t>
        </r>
      </text>
    </comment>
    <comment ref="B117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20503</t>
        </r>
      </text>
    </comment>
    <comment ref="B121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20504</t>
        </r>
      </text>
    </comment>
    <comment ref="B123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20505</t>
        </r>
      </text>
    </comment>
    <comment ref="B12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20507</t>
        </r>
      </text>
    </comment>
    <comment ref="B127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20508</t>
        </r>
      </text>
    </comment>
    <comment ref="B13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20509</t>
        </r>
      </text>
    </comment>
    <comment ref="B132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206
</t>
        </r>
      </text>
    </comment>
    <comment ref="B133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20601</t>
        </r>
      </text>
    </comment>
    <comment ref="B13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20604</t>
        </r>
      </text>
    </comment>
    <comment ref="B137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20605</t>
        </r>
      </text>
    </comment>
    <comment ref="B139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20607</t>
        </r>
      </text>
    </comment>
    <comment ref="B143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20699</t>
        </r>
      </text>
    </comment>
    <comment ref="B14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207</t>
        </r>
      </text>
    </comment>
    <comment ref="B146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20701</t>
        </r>
      </text>
    </comment>
    <comment ref="B156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20702</t>
        </r>
      </text>
    </comment>
    <comment ref="B158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20706</t>
        </r>
      </text>
    </comment>
    <comment ref="B16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20708</t>
        </r>
      </text>
    </comment>
    <comment ref="B162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20799</t>
        </r>
      </text>
    </comment>
    <comment ref="B16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</t>
        </r>
      </text>
    </comment>
    <comment ref="B166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20801</t>
        </r>
      </text>
    </comment>
    <comment ref="B171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20802</t>
        </r>
      </text>
    </comment>
    <comment ref="B176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20805</t>
        </r>
      </text>
    </comment>
    <comment ref="B18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20807</t>
        </r>
      </text>
    </comment>
    <comment ref="B183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20808</t>
        </r>
      </text>
    </comment>
    <comment ref="B19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20809</t>
        </r>
      </text>
    </comment>
    <comment ref="B196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20810</t>
        </r>
      </text>
    </comment>
    <comment ref="B199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20811</t>
        </r>
      </text>
    </comment>
    <comment ref="B204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20816</t>
        </r>
      </text>
    </comment>
    <comment ref="B206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20819</t>
        </r>
      </text>
    </comment>
    <comment ref="B209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20821</t>
        </r>
      </text>
    </comment>
    <comment ref="B224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21002</t>
        </r>
      </text>
    </comment>
    <comment ref="B228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21003</t>
        </r>
      </text>
    </comment>
    <comment ref="B231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21004</t>
        </r>
      </text>
    </comment>
    <comment ref="B239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21007</t>
        </r>
      </text>
    </comment>
    <comment ref="B242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21011</t>
        </r>
      </text>
    </comment>
    <comment ref="B244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21012</t>
        </r>
      </text>
    </comment>
    <comment ref="B247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21013</t>
        </r>
      </text>
    </comment>
    <comment ref="B249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21014</t>
        </r>
      </text>
    </comment>
    <comment ref="B262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212</t>
        </r>
      </text>
    </comment>
    <comment ref="B263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21201</t>
        </r>
      </text>
    </comment>
    <comment ref="B274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213</t>
        </r>
      </text>
    </comment>
    <comment ref="B27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21301</t>
        </r>
      </text>
    </comment>
    <comment ref="B288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21302</t>
        </r>
      </text>
    </comment>
    <comment ref="B294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2130299</t>
        </r>
      </text>
    </comment>
    <comment ref="B306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21306</t>
        </r>
      </text>
    </comment>
    <comment ref="B309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21307</t>
        </r>
      </text>
    </comment>
    <comment ref="B311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21308</t>
        </r>
      </text>
    </comment>
    <comment ref="B33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216</t>
        </r>
      </text>
    </comment>
    <comment ref="B333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220</t>
        </r>
      </text>
    </comment>
    <comment ref="B34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22005</t>
        </r>
      </text>
    </comment>
    <comment ref="B344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221</t>
        </r>
      </text>
    </comment>
    <comment ref="B347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22102</t>
        </r>
      </text>
    </comment>
    <comment ref="B351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22401</t>
        </r>
      </text>
    </comment>
    <comment ref="B353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22402</t>
        </r>
      </text>
    </comment>
    <comment ref="B355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22405</t>
        </r>
      </text>
    </comment>
    <comment ref="B357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<sst xmlns="http://schemas.openxmlformats.org/spreadsheetml/2006/main" count="1531" uniqueCount="1206">
  <si>
    <t>一、农网还贷资金收入</t>
  </si>
  <si>
    <t>二、海南省高等级公路车辆通行附加费收入</t>
  </si>
  <si>
    <t>三、港口建设费收入</t>
  </si>
  <si>
    <t xml:space="preserve">  土地出让价款收入</t>
  </si>
  <si>
    <t xml:space="preserve">  补缴的土地价款</t>
  </si>
  <si>
    <t xml:space="preserve">  划拨土地收入</t>
  </si>
  <si>
    <t xml:space="preserve">  其他土地出让收入</t>
  </si>
  <si>
    <t xml:space="preserve">  福利彩票公益金收入</t>
  </si>
  <si>
    <t xml:space="preserve">  体育彩票公益金收入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</si>
  <si>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</si>
  <si>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</si>
  <si>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</si>
  <si>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</si>
  <si>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</si>
  <si>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</si>
  <si>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</si>
  <si>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棚户区改造支出</t>
  </si>
  <si>
    <t xml:space="preserve">      城市公共设施</t>
  </si>
  <si>
    <t xml:space="preserve">      城市环境卫生</t>
  </si>
  <si>
    <t xml:space="preserve">    国有土地收益基金及对应专项债务收入安排的支出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</si>
  <si>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</si>
  <si>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</si>
  <si>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</si>
  <si>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>支出合计</t>
  </si>
  <si>
    <t>……</t>
    <phoneticPr fontId="3" type="noConversion"/>
  </si>
  <si>
    <t>2320301</t>
  </si>
  <si>
    <t>23203</t>
  </si>
  <si>
    <t>232</t>
  </si>
  <si>
    <t>……</t>
    <phoneticPr fontId="8" type="noConversion"/>
  </si>
  <si>
    <t>2010199</t>
  </si>
  <si>
    <t>2010101</t>
  </si>
  <si>
    <t>20101</t>
  </si>
  <si>
    <t>201</t>
  </si>
  <si>
    <t>合计</t>
  </si>
  <si>
    <t>科目（单位）名称</t>
  </si>
  <si>
    <t>科目编码</t>
  </si>
  <si>
    <t>2230101</t>
    <phoneticPr fontId="3" type="noConversion"/>
  </si>
  <si>
    <t>2230201</t>
    <phoneticPr fontId="3" type="noConversion"/>
  </si>
  <si>
    <r>
      <rPr>
        <sz val="12"/>
        <rFont val="方正仿宋_GBK"/>
        <charset val="134"/>
      </rPr>
      <t>单位：万元</t>
    </r>
  </si>
  <si>
    <t>预算数</t>
    <phoneticPr fontId="8" type="noConversion"/>
  </si>
  <si>
    <r>
      <rPr>
        <sz val="11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</si>
  <si>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</si>
  <si>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</si>
  <si>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sz val="11"/>
        <rFont val="方正书宋_GBK"/>
        <charset val="134"/>
      </rPr>
      <t>科目编码</t>
    </r>
  </si>
  <si>
    <r>
      <rPr>
        <sz val="11"/>
        <rFont val="方正书宋_GBK"/>
        <charset val="134"/>
      </rPr>
      <t>科目（单位）名称</t>
    </r>
  </si>
  <si>
    <r>
      <rPr>
        <sz val="11"/>
        <rFont val="方正书宋_GBK"/>
        <charset val="134"/>
      </rPr>
      <t>合计</t>
    </r>
  </si>
  <si>
    <r>
      <rPr>
        <sz val="11"/>
        <rFont val="方正仿宋_GBK"/>
        <charset val="134"/>
      </rPr>
      <t>一般公共服务支出类合计</t>
    </r>
  </si>
  <si>
    <r>
      <t xml:space="preserve"> </t>
    </r>
    <r>
      <rPr>
        <sz val="11"/>
        <rFont val="方正仿宋_GBK"/>
        <charset val="134"/>
      </rPr>
      <t>人大事务款合计</t>
    </r>
  </si>
  <si>
    <r>
      <t xml:space="preserve">  </t>
    </r>
    <r>
      <rPr>
        <sz val="11"/>
        <rFont val="方正仿宋_GBK"/>
        <charset val="134"/>
      </rPr>
      <t>行政运行项合计</t>
    </r>
  </si>
  <si>
    <r>
      <t xml:space="preserve">  </t>
    </r>
    <r>
      <rPr>
        <sz val="11"/>
        <rFont val="方正仿宋_GBK"/>
        <charset val="134"/>
      </rPr>
      <t>其他人大事务支出项合计</t>
    </r>
  </si>
  <si>
    <r>
      <rPr>
        <b/>
        <sz val="11"/>
        <rFont val="方正仿宋_GBK"/>
        <charset val="134"/>
      </rPr>
      <t>合计</t>
    </r>
  </si>
  <si>
    <r>
      <rPr>
        <sz val="9"/>
        <rFont val="宋体"/>
        <family val="3"/>
        <charset val="134"/>
      </rPr>
      <t>债务付息支出类合计</t>
    </r>
  </si>
  <si>
    <r>
      <t xml:space="preserve"> </t>
    </r>
    <r>
      <rPr>
        <sz val="9"/>
        <rFont val="宋体"/>
        <family val="3"/>
        <charset val="134"/>
      </rPr>
      <t>地方政府一般债务付息支出款合计</t>
    </r>
  </si>
  <si>
    <r>
      <t xml:space="preserve">  </t>
    </r>
    <r>
      <rPr>
        <sz val="9"/>
        <rFont val="宋体"/>
        <family val="3"/>
        <charset val="134"/>
      </rPr>
      <t>地方政府一般债券付息支出项合计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</si>
  <si>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</t>
    </r>
    <phoneticPr fontId="3" type="noConversion"/>
  </si>
  <si>
    <r>
      <rPr>
        <b/>
        <sz val="11"/>
        <rFont val="方正书宋_GBK"/>
        <charset val="134"/>
      </rPr>
      <t>预算数</t>
    </r>
    <phoneticPr fontId="3" type="noConversion"/>
  </si>
  <si>
    <r>
      <rPr>
        <sz val="11"/>
        <rFont val="方正仿宋_GBK"/>
        <charset val="134"/>
      </rPr>
      <t>单位：万元</t>
    </r>
    <phoneticPr fontId="8" type="noConversion"/>
  </si>
  <si>
    <r>
      <rPr>
        <b/>
        <sz val="11"/>
        <rFont val="方正仿宋_GBK"/>
        <charset val="134"/>
      </rPr>
      <t>合计</t>
    </r>
    <phoneticPr fontId="8" type="noConversion"/>
  </si>
  <si>
    <r>
      <rPr>
        <sz val="11"/>
        <rFont val="方正仿宋_GBK"/>
        <charset val="134"/>
      </rPr>
      <t>单位：万元</t>
    </r>
    <phoneticPr fontId="8" type="noConversion"/>
  </si>
  <si>
    <t>223</t>
    <phoneticPr fontId="3" type="noConversion"/>
  </si>
  <si>
    <t>22301</t>
    <phoneticPr fontId="3" type="noConversion"/>
  </si>
  <si>
    <t>22302</t>
    <phoneticPr fontId="3" type="noConversion"/>
  </si>
  <si>
    <r>
      <rPr>
        <sz val="10.5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</si>
  <si>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税收返还</t>
    </r>
    <phoneticPr fontId="3" type="noConversion"/>
  </si>
  <si>
    <r>
      <rPr>
        <b/>
        <sz val="9"/>
        <rFont val="方正书宋_GBK"/>
        <charset val="134"/>
      </rPr>
      <t>科目编码</t>
    </r>
  </si>
  <si>
    <r>
      <rPr>
        <b/>
        <sz val="9"/>
        <rFont val="方正书宋_GBK"/>
        <charset val="134"/>
      </rPr>
      <t>科目（单位）名称</t>
    </r>
  </si>
  <si>
    <r>
      <rPr>
        <b/>
        <sz val="9"/>
        <rFont val="方正书宋_GBK"/>
        <charset val="134"/>
      </rPr>
      <t>合计</t>
    </r>
  </si>
  <si>
    <r>
      <rPr>
        <sz val="9"/>
        <rFont val="方正仿宋_GBK"/>
        <charset val="134"/>
      </rPr>
      <t>一般公共服务支出类合计</t>
    </r>
  </si>
  <si>
    <r>
      <t xml:space="preserve"> </t>
    </r>
    <r>
      <rPr>
        <sz val="9"/>
        <rFont val="方正仿宋_GBK"/>
        <charset val="134"/>
      </rPr>
      <t>人大事务款合计</t>
    </r>
  </si>
  <si>
    <r>
      <t xml:space="preserve">  </t>
    </r>
    <r>
      <rPr>
        <sz val="9"/>
        <rFont val="方正仿宋_GBK"/>
        <charset val="134"/>
      </rPr>
      <t>行政运行项合计</t>
    </r>
  </si>
  <si>
    <r>
      <rPr>
        <b/>
        <sz val="11"/>
        <rFont val="方正仿宋_GBK"/>
        <charset val="134"/>
      </rPr>
      <t>合计</t>
    </r>
    <phoneticPr fontId="3" type="noConversion"/>
  </si>
  <si>
    <r>
      <rPr>
        <b/>
        <sz val="11"/>
        <rFont val="方正书宋_GBK"/>
        <charset val="134"/>
      </rPr>
      <t>预算数</t>
    </r>
    <phoneticPr fontId="3" type="noConversion"/>
  </si>
  <si>
    <r>
      <rPr>
        <sz val="9"/>
        <rFont val="方正书宋_GBK"/>
        <charset val="134"/>
      </rPr>
      <t>科目编码</t>
    </r>
  </si>
  <si>
    <r>
      <rPr>
        <sz val="9"/>
        <rFont val="方正书宋_GBK"/>
        <charset val="134"/>
      </rPr>
      <t>科目（单位）名称</t>
    </r>
  </si>
  <si>
    <r>
      <rPr>
        <sz val="9"/>
        <rFont val="方正书宋_GBK"/>
        <charset val="134"/>
      </rPr>
      <t>合计</t>
    </r>
  </si>
  <si>
    <r>
      <rPr>
        <b/>
        <sz val="11"/>
        <rFont val="方正仿宋_GBK"/>
        <charset val="134"/>
      </rPr>
      <t>国有资本经营预算支出</t>
    </r>
    <phoneticPr fontId="3" type="noConversion"/>
  </si>
  <si>
    <r>
      <rPr>
        <sz val="11"/>
        <rFont val="方正仿宋_GBK"/>
        <charset val="134"/>
      </rPr>
      <t>厂办大集体改革支出</t>
    </r>
    <phoneticPr fontId="3" type="noConversion"/>
  </si>
  <si>
    <r>
      <t xml:space="preserve">  </t>
    </r>
    <r>
      <rPr>
        <sz val="9"/>
        <rFont val="方正仿宋_GBK"/>
        <charset val="134"/>
      </rPr>
      <t>其他人大事务支出项合计</t>
    </r>
  </si>
  <si>
    <r>
      <rPr>
        <b/>
        <sz val="11"/>
        <rFont val="方正仿宋_GBK"/>
        <charset val="134"/>
      </rPr>
      <t>国有企业资本金注入</t>
    </r>
    <phoneticPr fontId="3" type="noConversion"/>
  </si>
  <si>
    <r>
      <rPr>
        <sz val="11"/>
        <rFont val="方正仿宋_GBK"/>
        <charset val="134"/>
      </rPr>
      <t>国有经济结构调整支出</t>
    </r>
    <phoneticPr fontId="3" type="noConversion"/>
  </si>
  <si>
    <t>项目名称</t>
    <phoneticPr fontId="3" type="noConversion"/>
  </si>
  <si>
    <t>一般性转移支付</t>
    <phoneticPr fontId="3" type="noConversion"/>
  </si>
  <si>
    <t>……</t>
    <phoneticPr fontId="3" type="noConversion"/>
  </si>
  <si>
    <r>
      <rPr>
        <b/>
        <sz val="11"/>
        <rFont val="方正书宋_GBK"/>
        <charset val="134"/>
      </rPr>
      <t>一般性转移支付</t>
    </r>
    <phoneticPr fontId="3" type="noConversion"/>
  </si>
  <si>
    <r>
      <rPr>
        <sz val="11"/>
        <rFont val="方正仿宋_GBK"/>
        <charset val="134"/>
      </rPr>
      <t>未分配数</t>
    </r>
    <phoneticPr fontId="3" type="noConversion"/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</si>
  <si>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1</t>
    </r>
    <phoneticPr fontId="3" type="noConversion"/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</si>
  <si>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</si>
  <si>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3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</si>
  <si>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4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</si>
  <si>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5</t>
    </r>
  </si>
  <si>
    <t>项目</t>
    <phoneticPr fontId="3" type="noConversion"/>
  </si>
  <si>
    <t>一、本级支出</t>
    <phoneticPr fontId="3" type="noConversion"/>
  </si>
  <si>
    <t>一般公共服务支出</t>
    <phoneticPr fontId="3" type="noConversion"/>
  </si>
  <si>
    <t>国防支出</t>
    <phoneticPr fontId="3" type="noConversion"/>
  </si>
  <si>
    <t>二、对下税收返还和转移支付</t>
    <phoneticPr fontId="3" type="noConversion"/>
  </si>
  <si>
    <t>转移支付</t>
    <phoneticPr fontId="3" type="noConversion"/>
  </si>
  <si>
    <t>专项转移支付</t>
    <phoneticPr fontId="3" type="noConversion"/>
  </si>
  <si>
    <t>二、对下转移支付</t>
    <phoneticPr fontId="3" type="noConversion"/>
  </si>
  <si>
    <t>解决历史遗留问题及改革成本支出</t>
    <phoneticPr fontId="3" type="noConversion"/>
  </si>
  <si>
    <t>项目</t>
    <phoneticPr fontId="8" type="noConversion"/>
  </si>
  <si>
    <t>一、利润收入</t>
    <phoneticPr fontId="8" type="noConversion"/>
  </si>
  <si>
    <t>二、股利、股息收入</t>
    <phoneticPr fontId="8" type="noConversion"/>
  </si>
  <si>
    <t>一般公共预算支出表</t>
    <phoneticPr fontId="8" type="noConversion"/>
  </si>
  <si>
    <t>专项转移支付</t>
    <phoneticPr fontId="3" type="noConversion"/>
  </si>
  <si>
    <t>一般公共预算专项转移支付分项目安排情况表</t>
    <phoneticPr fontId="8" type="noConversion"/>
  </si>
  <si>
    <t>预算数</t>
    <phoneticPr fontId="8" type="noConversion"/>
  </si>
  <si>
    <t>政府性基金预算支出表</t>
    <phoneticPr fontId="8" type="noConversion"/>
  </si>
  <si>
    <t>政府性基金预算本级支出表</t>
    <phoneticPr fontId="8" type="noConversion"/>
  </si>
  <si>
    <t>政府性基金预算专项转移支付分地区安排情况表</t>
    <phoneticPr fontId="8" type="noConversion"/>
  </si>
  <si>
    <t>预算数</t>
    <phoneticPr fontId="3" type="noConversion"/>
  </si>
  <si>
    <t>地区名称</t>
    <phoneticPr fontId="3" type="noConversion"/>
  </si>
  <si>
    <t>地区名称</t>
    <phoneticPr fontId="3" type="noConversion"/>
  </si>
  <si>
    <t>政府性基金预算专项转移支付分项目安排情况表</t>
    <phoneticPr fontId="8" type="noConversion"/>
  </si>
  <si>
    <t>国有资本经营预算收入表</t>
    <phoneticPr fontId="8" type="noConversion"/>
  </si>
  <si>
    <t>国有资本经营预算支出表</t>
    <phoneticPr fontId="8" type="noConversion"/>
  </si>
  <si>
    <t>国有资本经营预算本级支出表</t>
    <phoneticPr fontId="8" type="noConversion"/>
  </si>
  <si>
    <t>国有资本经营预算专项转移支付分地区安排情况表</t>
    <phoneticPr fontId="8" type="noConversion"/>
  </si>
  <si>
    <t>国有资本经营预算专项转移支付分项目安排情况表</t>
    <phoneticPr fontId="8" type="noConversion"/>
  </si>
  <si>
    <t>一般公共预算收入表</t>
    <phoneticPr fontId="8" type="noConversion"/>
  </si>
  <si>
    <t>政府性基金预算收入表</t>
    <phoneticPr fontId="8" type="noConversion"/>
  </si>
  <si>
    <r>
      <rPr>
        <b/>
        <sz val="11"/>
        <rFont val="方正书宋_GBK"/>
        <charset val="134"/>
      </rPr>
      <t>预算数</t>
    </r>
    <phoneticPr fontId="8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</si>
  <si>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</t>
    </r>
    <phoneticPr fontId="3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</si>
  <si>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1-4</t>
    </r>
    <phoneticPr fontId="8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</si>
  <si>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1-5</t>
    </r>
    <phoneticPr fontId="3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</si>
  <si>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1-6</t>
    </r>
    <phoneticPr fontId="3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</si>
  <si>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1-10</t>
    </r>
    <phoneticPr fontId="3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</si>
  <si>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1-11</t>
    </r>
    <phoneticPr fontId="3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</si>
  <si>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1-12</t>
    </r>
    <phoneticPr fontId="8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</si>
  <si>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1-13</t>
    </r>
    <phoneticPr fontId="3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</si>
  <si>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1-14</t>
    </r>
    <phoneticPr fontId="3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</si>
  <si>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1-15</t>
    </r>
    <phoneticPr fontId="3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</si>
  <si>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1-16</t>
    </r>
    <phoneticPr fontId="3" type="noConversion"/>
  </si>
  <si>
    <t>一般公共预算税收返还、一般性和专项转移支付分地区
安排情况表</t>
    <phoneticPr fontId="8" type="noConversion"/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</si>
  <si>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</si>
  <si>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</si>
  <si>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</si>
  <si>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</si>
  <si>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</si>
  <si>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</si>
  <si>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</si>
  <si>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</si>
  <si>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</si>
  <si>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</si>
  <si>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</si>
  <si>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</si>
  <si>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</si>
  <si>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</si>
  <si>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</si>
  <si>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</si>
  <si>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</si>
  <si>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</si>
  <si>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</si>
  <si>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</si>
  <si>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</si>
  <si>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</si>
  <si>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其他收入</t>
    <phoneticPr fontId="3" type="noConversion"/>
  </si>
  <si>
    <t>收入合计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</si>
  <si>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</si>
  <si>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</si>
  <si>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</si>
  <si>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</si>
  <si>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</si>
  <si>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</si>
  <si>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</si>
  <si>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</si>
  <si>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政府办公厅(室)及相关机构事务</t>
  </si>
  <si>
    <t xml:space="preserve">      政务公开审批</t>
  </si>
  <si>
    <t xml:space="preserve">      其他政府办公厅（室）及相关机构事务支出</t>
  </si>
  <si>
    <t xml:space="preserve">    发展与改革事务</t>
  </si>
  <si>
    <t xml:space="preserve">    统计信息事务</t>
  </si>
  <si>
    <t xml:space="preserve">    财政事务</t>
  </si>
  <si>
    <t xml:space="preserve">      信息化建设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</si>
  <si>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</si>
  <si>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</si>
  <si>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</si>
  <si>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</si>
  <si>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</si>
  <si>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  其他审计事务支出</t>
  </si>
  <si>
    <t xml:space="preserve">      军队转业干部安置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</si>
  <si>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</si>
  <si>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</si>
  <si>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</si>
  <si>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</si>
  <si>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民族事务</t>
  </si>
  <si>
    <t xml:space="preserve">      民族工作专项</t>
  </si>
  <si>
    <t xml:space="preserve">    档案事务</t>
  </si>
  <si>
    <t xml:space="preserve">      其他档案事务支出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</si>
  <si>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</si>
  <si>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</si>
  <si>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</si>
  <si>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</si>
  <si>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</si>
  <si>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</si>
  <si>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其他一般公共服务支出</t>
  </si>
  <si>
    <t xml:space="preserve">      其他一般公共服务支出</t>
  </si>
  <si>
    <t xml:space="preserve">    公安</t>
  </si>
  <si>
    <t xml:space="preserve">    检察</t>
  </si>
  <si>
    <t xml:space="preserve">      其他检察支出</t>
  </si>
  <si>
    <t xml:space="preserve">    法院</t>
  </si>
  <si>
    <t xml:space="preserve">    司法</t>
  </si>
  <si>
    <t xml:space="preserve">      基层司法业务</t>
  </si>
  <si>
    <t xml:space="preserve">      普法宣传</t>
  </si>
  <si>
    <t xml:space="preserve">      法律援助</t>
  </si>
  <si>
    <t xml:space="preserve">    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</si>
  <si>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</si>
  <si>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</si>
  <si>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</si>
  <si>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</si>
  <si>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</si>
  <si>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</si>
  <si>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</si>
  <si>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</si>
  <si>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</si>
  <si>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其他职业教育支出</t>
  </si>
  <si>
    <t xml:space="preserve">    成人教育</t>
  </si>
  <si>
    <t xml:space="preserve">      成人初等教育</t>
  </si>
  <si>
    <t xml:space="preserve">    广播电视教育</t>
  </si>
  <si>
    <t xml:space="preserve">      广播电视学校</t>
  </si>
  <si>
    <t xml:space="preserve">    特殊教育</t>
  </si>
  <si>
    <t xml:space="preserve">      特殊学校教育</t>
  </si>
  <si>
    <t xml:space="preserve">      教师进修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</si>
  <si>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</si>
  <si>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</si>
  <si>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</si>
  <si>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科学技术管理事务</t>
  </si>
  <si>
    <t xml:space="preserve">      其他科学技术管理事务支出</t>
  </si>
  <si>
    <t xml:space="preserve">      机构运行</t>
  </si>
  <si>
    <t xml:space="preserve">    技术研究与开发</t>
  </si>
  <si>
    <t xml:space="preserve">      科技成果转化与扩散</t>
  </si>
  <si>
    <t xml:space="preserve">    科技条件与服务</t>
  </si>
  <si>
    <t xml:space="preserve">    科学技术普及</t>
  </si>
  <si>
    <t xml:space="preserve">      科普活动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</si>
  <si>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</si>
  <si>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</si>
  <si>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</si>
  <si>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图书馆</t>
  </si>
  <si>
    <t xml:space="preserve">      文化展示及纪念机构</t>
  </si>
  <si>
    <t xml:space="preserve">      艺术表演场所</t>
  </si>
  <si>
    <t xml:space="preserve">      群众文化</t>
  </si>
  <si>
    <t xml:space="preserve">      文化创作与保护</t>
  </si>
  <si>
    <t xml:space="preserve">    文物</t>
  </si>
  <si>
    <t xml:space="preserve">      博物馆</t>
  </si>
  <si>
    <t xml:space="preserve">      电视</t>
  </si>
  <si>
    <t xml:space="preserve">      电影</t>
  </si>
  <si>
    <t xml:space="preserve">    其他文化体育与传媒支出</t>
  </si>
  <si>
    <t xml:space="preserve">      其他文化体育与传媒支出</t>
  </si>
  <si>
    <t xml:space="preserve">    人力资源和社会保障管理事务</t>
  </si>
  <si>
    <t xml:space="preserve">      就业管理事务</t>
  </si>
  <si>
    <t xml:space="preserve">      社会保险经办机构</t>
  </si>
  <si>
    <t xml:space="preserve">    民政管理事务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</si>
  <si>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</si>
  <si>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</si>
  <si>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</si>
  <si>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</si>
  <si>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</si>
  <si>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</si>
  <si>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</si>
  <si>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</si>
  <si>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</si>
  <si>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</si>
  <si>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</si>
  <si>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</si>
  <si>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</si>
  <si>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</si>
  <si>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</si>
  <si>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</si>
  <si>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</si>
  <si>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</si>
  <si>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社会福利</t>
  </si>
  <si>
    <t xml:space="preserve">      老年福利</t>
  </si>
  <si>
    <t xml:space="preserve">      殡葬</t>
  </si>
  <si>
    <t xml:space="preserve">    残疾人事业</t>
  </si>
  <si>
    <t xml:space="preserve">      其他残疾人事业支出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</si>
  <si>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</si>
  <si>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</si>
  <si>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</si>
  <si>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财政对其他社会保险基金的补助</t>
  </si>
  <si>
    <t xml:space="preserve">      财政对工伤保险基金的补助</t>
  </si>
  <si>
    <t xml:space="preserve">    公立医院</t>
  </si>
  <si>
    <t xml:space="preserve">      综合医院</t>
  </si>
  <si>
    <t xml:space="preserve">      中医（民族）医院</t>
  </si>
  <si>
    <t xml:space="preserve">      其他公立医院支出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</si>
  <si>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</si>
  <si>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</si>
  <si>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</si>
  <si>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</si>
  <si>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</si>
  <si>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</si>
  <si>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</si>
  <si>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</si>
  <si>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</si>
  <si>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</si>
  <si>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行政事业单位医疗</t>
  </si>
  <si>
    <t xml:space="preserve">      行政单位医疗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</si>
  <si>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</si>
  <si>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</si>
  <si>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</si>
  <si>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</si>
  <si>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</si>
  <si>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</si>
  <si>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污染防治</t>
  </si>
  <si>
    <t xml:space="preserve">      大气</t>
  </si>
  <si>
    <t xml:space="preserve">      水体</t>
  </si>
  <si>
    <t xml:space="preserve">      其他污染防治支出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</si>
  <si>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</si>
  <si>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</si>
  <si>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</si>
  <si>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</si>
  <si>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</si>
  <si>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</si>
  <si>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</si>
  <si>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</si>
  <si>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城乡社区环境卫生</t>
  </si>
  <si>
    <t xml:space="preserve">      农业</t>
  </si>
  <si>
    <t xml:space="preserve">        事业运行</t>
  </si>
  <si>
    <t xml:space="preserve">        病虫害控制</t>
  </si>
  <si>
    <t xml:space="preserve">        农产品质量安全</t>
  </si>
  <si>
    <t xml:space="preserve">        执法监管</t>
  </si>
  <si>
    <t xml:space="preserve">        农业组织化与产业化经营</t>
  </si>
  <si>
    <t xml:space="preserve">        农村公益事业</t>
  </si>
  <si>
    <t xml:space="preserve">        其他农业支出</t>
  </si>
  <si>
    <t xml:space="preserve">        森林培育</t>
  </si>
  <si>
    <t xml:space="preserve">      水利</t>
  </si>
  <si>
    <t xml:space="preserve">        其他水利支出</t>
  </si>
  <si>
    <t xml:space="preserve">      扶贫</t>
  </si>
  <si>
    <t xml:space="preserve">        其他扶贫支出</t>
  </si>
  <si>
    <t xml:space="preserve">      农业综合开发</t>
  </si>
  <si>
    <t xml:space="preserve">        其他农业综合开发支出</t>
  </si>
  <si>
    <t xml:space="preserve">      农村综合改革</t>
  </si>
  <si>
    <t xml:space="preserve">        对村民委员会和村党支部的补助</t>
  </si>
  <si>
    <t xml:space="preserve">      公路水路运输</t>
  </si>
  <si>
    <t xml:space="preserve">        公路养护</t>
  </si>
  <si>
    <t xml:space="preserve">        公路运输管理</t>
  </si>
  <si>
    <t xml:space="preserve">        其他公路水路运输支出</t>
  </si>
  <si>
    <t xml:space="preserve">        对城市公交的补贴</t>
  </si>
  <si>
    <t xml:space="preserve">      车辆购置税支出</t>
  </si>
  <si>
    <t xml:space="preserve">        车辆购置税用于农村公路建设支出</t>
  </si>
  <si>
    <t xml:space="preserve">      支持中小企业发展和管理支出</t>
  </si>
  <si>
    <t xml:space="preserve">        其他支持中小企业发展和管理支出</t>
  </si>
  <si>
    <t xml:space="preserve">      商业流通事务</t>
  </si>
  <si>
    <t xml:space="preserve">        其他商业流通事务支出</t>
  </si>
  <si>
    <t xml:space="preserve">        土地资源调查</t>
  </si>
  <si>
    <t xml:space="preserve">        国土整治</t>
  </si>
  <si>
    <t xml:space="preserve">      气象事务</t>
  </si>
  <si>
    <t xml:space="preserve">      住房改革支出</t>
  </si>
  <si>
    <t xml:space="preserve">        住房公积金</t>
  </si>
  <si>
    <t xml:space="preserve">      地方政府一般债务发行费用支出</t>
  </si>
  <si>
    <t xml:space="preserve">        年初预留</t>
  </si>
  <si>
    <t xml:space="preserve">        其他支出</t>
  </si>
  <si>
    <t>洺州镇</t>
  </si>
  <si>
    <t>方营镇</t>
  </si>
  <si>
    <t>贺营镇</t>
  </si>
  <si>
    <t>枣园乡</t>
  </si>
  <si>
    <t>固献乡</t>
  </si>
  <si>
    <t>章台镇</t>
  </si>
  <si>
    <t>张营乡</t>
  </si>
  <si>
    <t>侯贯镇</t>
  </si>
  <si>
    <t>常屯乡</t>
  </si>
  <si>
    <t>常庄镇</t>
  </si>
  <si>
    <t>七级镇</t>
  </si>
  <si>
    <t>赵村乡</t>
  </si>
  <si>
    <t>开发区</t>
  </si>
  <si>
    <t>公共安全支出</t>
    <phoneticPr fontId="3" type="noConversion"/>
  </si>
  <si>
    <t>教育支出</t>
    <phoneticPr fontId="3" type="noConversion"/>
  </si>
  <si>
    <t>科学技术支出</t>
    <phoneticPr fontId="3" type="noConversion"/>
  </si>
  <si>
    <t>文化体育与传媒支出</t>
    <phoneticPr fontId="3" type="noConversion"/>
  </si>
  <si>
    <t>社会保障与就业支出</t>
    <phoneticPr fontId="3" type="noConversion"/>
  </si>
  <si>
    <t>城乡社区支出</t>
    <phoneticPr fontId="3" type="noConversion"/>
  </si>
  <si>
    <t>交通运输支出</t>
    <phoneticPr fontId="3" type="noConversion"/>
  </si>
  <si>
    <t>资源勘探电力信息等支出</t>
    <phoneticPr fontId="3" type="noConversion"/>
  </si>
  <si>
    <t>商业服务业务支出</t>
    <phoneticPr fontId="3" type="noConversion"/>
  </si>
  <si>
    <t>住房保障支出</t>
    <phoneticPr fontId="3" type="noConversion"/>
  </si>
  <si>
    <t>粮油物资储备等事务支出</t>
    <phoneticPr fontId="3" type="noConversion"/>
  </si>
  <si>
    <t>预备费</t>
    <phoneticPr fontId="3" type="noConversion"/>
  </si>
  <si>
    <t>债务付息支出</t>
    <phoneticPr fontId="3" type="noConversion"/>
  </si>
  <si>
    <t>其他支出</t>
    <phoneticPr fontId="8" type="noConversion"/>
  </si>
  <si>
    <r>
      <t xml:space="preserve">§1-1 </t>
    </r>
    <r>
      <rPr>
        <sz val="16"/>
        <rFont val="方正仿宋_GBK"/>
        <charset val="134"/>
      </rPr>
      <t>一般公共预算收入表</t>
    </r>
  </si>
  <si>
    <r>
      <t>§1-2</t>
    </r>
    <r>
      <rPr>
        <sz val="16"/>
        <rFont val="方正仿宋_GBK"/>
        <charset val="134"/>
      </rPr>
      <t>一般公共预算支出表</t>
    </r>
  </si>
  <si>
    <r>
      <t>§1-3</t>
    </r>
    <r>
      <rPr>
        <sz val="16"/>
        <rFont val="方正仿宋_GBK"/>
        <charset val="134"/>
      </rPr>
      <t>一般公共预算本级支出表</t>
    </r>
  </si>
  <si>
    <r>
      <t xml:space="preserve">§1-4 </t>
    </r>
    <r>
      <rPr>
        <sz val="16"/>
        <rFont val="方正仿宋_GBK"/>
        <charset val="134"/>
      </rPr>
      <t>一般公共预算本级基本支出表</t>
    </r>
  </si>
  <si>
    <r>
      <t xml:space="preserve">§1-5 </t>
    </r>
    <r>
      <rPr>
        <sz val="16"/>
        <rFont val="宋体"/>
        <family val="3"/>
        <charset val="134"/>
      </rPr>
      <t>一般公共预算税收返还、一般性和专项转移支付分地区安排情况表</t>
    </r>
  </si>
  <si>
    <r>
      <t xml:space="preserve">§1-6 </t>
    </r>
    <r>
      <rPr>
        <sz val="16"/>
        <rFont val="方正仿宋_GBK"/>
        <charset val="134"/>
      </rPr>
      <t>一般公共预算专项转移支付分项目安排情况表</t>
    </r>
  </si>
  <si>
    <r>
      <t xml:space="preserve">§1-7 </t>
    </r>
    <r>
      <rPr>
        <sz val="16"/>
        <rFont val="方正仿宋_GBK"/>
        <charset val="134"/>
      </rPr>
      <t>政府性基金预算收入表</t>
    </r>
  </si>
  <si>
    <r>
      <t xml:space="preserve">§1-8 </t>
    </r>
    <r>
      <rPr>
        <sz val="16"/>
        <rFont val="方正仿宋_GBK"/>
        <charset val="134"/>
      </rPr>
      <t>政府性基金预算支出表</t>
    </r>
  </si>
  <si>
    <r>
      <t xml:space="preserve">§1-9 </t>
    </r>
    <r>
      <rPr>
        <sz val="16"/>
        <rFont val="方正仿宋_GBK"/>
        <charset val="134"/>
      </rPr>
      <t>政府性基金预算本级支出表</t>
    </r>
  </si>
  <si>
    <t>§1-10 政府性基金预算专项转移支付分地区安排情况表</t>
  </si>
  <si>
    <t>§1-11 政府性基金预算专项转移支付分项目安排情况表</t>
  </si>
  <si>
    <t>§1-12 国有资本经营预算收入表</t>
  </si>
  <si>
    <t>§1-13 国有资本经营预算支出表</t>
  </si>
  <si>
    <t>§1-14 国有资本经营预算本级支出表</t>
  </si>
  <si>
    <t>§1-15 国有资本经营预算专项转移支付分地区安排情况表</t>
  </si>
  <si>
    <t>§1-16 国有资本经营预算专项转移支付分项目安排情况表</t>
  </si>
  <si>
    <t>§1-17 社会保险基金预算收入表</t>
  </si>
  <si>
    <t>§1-18 社会保险基金预算支出表</t>
  </si>
  <si>
    <t>212</t>
    <phoneticPr fontId="3" type="noConversion"/>
  </si>
  <si>
    <t>21208</t>
    <phoneticPr fontId="3" type="noConversion"/>
  </si>
  <si>
    <t>2120801</t>
    <phoneticPr fontId="3" type="noConversion"/>
  </si>
  <si>
    <t>2120802</t>
    <phoneticPr fontId="3" type="noConversion"/>
  </si>
  <si>
    <t>2120803</t>
    <phoneticPr fontId="3" type="noConversion"/>
  </si>
  <si>
    <t>2120804</t>
    <phoneticPr fontId="3" type="noConversion"/>
  </si>
  <si>
    <t>2120805</t>
    <phoneticPr fontId="3" type="noConversion"/>
  </si>
  <si>
    <t>2120806</t>
    <phoneticPr fontId="3" type="noConversion"/>
  </si>
  <si>
    <t>21210</t>
    <phoneticPr fontId="3" type="noConversion"/>
  </si>
  <si>
    <t>2121001</t>
    <phoneticPr fontId="3" type="noConversion"/>
  </si>
  <si>
    <t>21211</t>
    <phoneticPr fontId="3" type="noConversion"/>
  </si>
  <si>
    <t>21213</t>
    <phoneticPr fontId="3" type="noConversion"/>
  </si>
  <si>
    <t>2121301</t>
    <phoneticPr fontId="3" type="noConversion"/>
  </si>
  <si>
    <t>2121302</t>
    <phoneticPr fontId="3" type="noConversion"/>
  </si>
  <si>
    <t>229</t>
    <phoneticPr fontId="3" type="noConversion"/>
  </si>
  <si>
    <t>22960</t>
    <phoneticPr fontId="3" type="noConversion"/>
  </si>
  <si>
    <t>2296002</t>
    <phoneticPr fontId="3" type="noConversion"/>
  </si>
  <si>
    <t>2296003</t>
    <phoneticPr fontId="3" type="noConversion"/>
  </si>
  <si>
    <t>说明：本表无数据空表列示</t>
    <phoneticPr fontId="3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</si>
  <si>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1-17</t>
    </r>
  </si>
  <si>
    <t>社会保险基金预算收入表</t>
  </si>
  <si>
    <r>
      <rPr>
        <b/>
        <sz val="11"/>
        <rFont val="方正书宋_GBK"/>
        <charset val="134"/>
      </rPr>
      <t>预算数</t>
    </r>
  </si>
  <si>
    <t>社会保险基金收入</t>
  </si>
  <si>
    <t xml:space="preserve"> 10201</t>
  </si>
  <si>
    <t xml:space="preserve">  企业职工基本养老保险基金收入</t>
  </si>
  <si>
    <t xml:space="preserve">  1020101</t>
  </si>
  <si>
    <t xml:space="preserve">    企业职工基本养老保险费收入</t>
  </si>
  <si>
    <t xml:space="preserve">  1020103</t>
  </si>
  <si>
    <t xml:space="preserve">    企业职工基本养老保险基金利息收入</t>
  </si>
  <si>
    <t xml:space="preserve"> 10203</t>
  </si>
  <si>
    <t xml:space="preserve">  1020301</t>
  </si>
  <si>
    <t xml:space="preserve">  1020303</t>
  </si>
  <si>
    <t xml:space="preserve"> 10205</t>
  </si>
  <si>
    <t xml:space="preserve">  生育保险基金收入</t>
  </si>
  <si>
    <t xml:space="preserve">  1020501</t>
  </si>
  <si>
    <t xml:space="preserve">    生育保险费收入</t>
  </si>
  <si>
    <t xml:space="preserve">  1020503</t>
  </si>
  <si>
    <t xml:space="preserve">    生育保险基金财政利息收入</t>
  </si>
  <si>
    <t xml:space="preserve"> 10211</t>
  </si>
  <si>
    <t xml:space="preserve">  机关事业单位基本养老保险基金收入</t>
  </si>
  <si>
    <t xml:space="preserve">  1021101</t>
  </si>
  <si>
    <t xml:space="preserve">    机关事业单位基本养老保险缴费收入</t>
  </si>
  <si>
    <t xml:space="preserve">  1021102</t>
  </si>
  <si>
    <t xml:space="preserve">    机关事业单位基本养老保险基金财政补贴收入</t>
  </si>
  <si>
    <t xml:space="preserve">  1021103</t>
  </si>
  <si>
    <t xml:space="preserve">    机关事业单位基本养老保险基金财政利息收入</t>
  </si>
  <si>
    <t>转移性收入</t>
  </si>
  <si>
    <t xml:space="preserve"> 11008</t>
  </si>
  <si>
    <t xml:space="preserve">  上年结余收入</t>
  </si>
  <si>
    <t xml:space="preserve">  1100803</t>
  </si>
  <si>
    <t xml:space="preserve">    社会保险基金预算上年结余收入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</si>
  <si>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1-18</t>
    </r>
  </si>
  <si>
    <t>社会保险基金预算支出表</t>
  </si>
  <si>
    <t>社会保险基金支出</t>
  </si>
  <si>
    <t xml:space="preserve"> 20901</t>
  </si>
  <si>
    <t xml:space="preserve">  企业职工基本养老保险基金支出</t>
  </si>
  <si>
    <t xml:space="preserve">  2090101</t>
  </si>
  <si>
    <t xml:space="preserve">    基本养老金</t>
  </si>
  <si>
    <t xml:space="preserve">  2090103</t>
  </si>
  <si>
    <t xml:space="preserve">    丧葬抚恤补助</t>
  </si>
  <si>
    <t xml:space="preserve"> 20903</t>
  </si>
  <si>
    <t xml:space="preserve">  城镇职工基本医疗保险基金支出</t>
  </si>
  <si>
    <t xml:space="preserve">  2090301</t>
  </si>
  <si>
    <t xml:space="preserve">    城镇职工基本医疗保险统筹基金</t>
  </si>
  <si>
    <t xml:space="preserve">  2090302</t>
  </si>
  <si>
    <t xml:space="preserve">    城镇职工基本医疗保险个人账户基金</t>
  </si>
  <si>
    <t xml:space="preserve"> 20905</t>
  </si>
  <si>
    <t xml:space="preserve">  生育保险基金支出</t>
  </si>
  <si>
    <t xml:space="preserve">  2090501</t>
  </si>
  <si>
    <t xml:space="preserve">    生育医疗费用支出</t>
  </si>
  <si>
    <t xml:space="preserve"> 20911</t>
  </si>
  <si>
    <t xml:space="preserve">  机关事业单位基本养老保险基金支出</t>
  </si>
  <si>
    <t xml:space="preserve">  2091101</t>
  </si>
  <si>
    <t xml:space="preserve">    基本养老金支出</t>
  </si>
  <si>
    <t>230</t>
  </si>
  <si>
    <t>转移性支出</t>
  </si>
  <si>
    <t xml:space="preserve"> 23009</t>
  </si>
  <si>
    <t xml:space="preserve">  年终结余</t>
  </si>
  <si>
    <t xml:space="preserve">  2300903</t>
  </si>
  <si>
    <t xml:space="preserve">    社会保险基金预算年终结余</t>
  </si>
  <si>
    <t xml:space="preserve">    其他企业职工基本养老保险基金收入</t>
    <phoneticPr fontId="3" type="noConversion"/>
  </si>
  <si>
    <t xml:space="preserve"> 10210</t>
    <phoneticPr fontId="3" type="noConversion"/>
  </si>
  <si>
    <t xml:space="preserve">  1021001</t>
    <phoneticPr fontId="3" type="noConversion"/>
  </si>
  <si>
    <t xml:space="preserve">  1021003</t>
    <phoneticPr fontId="3" type="noConversion"/>
  </si>
  <si>
    <t xml:space="preserve">  城乡居民基本养老保险基金收入</t>
    <phoneticPr fontId="3" type="noConversion"/>
  </si>
  <si>
    <t xml:space="preserve">     城乡居民基本养老保险缴费收入</t>
    <phoneticPr fontId="3" type="noConversion"/>
  </si>
  <si>
    <t xml:space="preserve">    城乡居民基本养老保险利息收入</t>
    <phoneticPr fontId="3" type="noConversion"/>
  </si>
  <si>
    <t xml:space="preserve"> 20910</t>
    <phoneticPr fontId="3" type="noConversion"/>
  </si>
  <si>
    <t xml:space="preserve">  2091001</t>
    <phoneticPr fontId="3" type="noConversion"/>
  </si>
  <si>
    <t xml:space="preserve">  城乡居民基本养老保险基金支出</t>
    <phoneticPr fontId="3" type="noConversion"/>
  </si>
  <si>
    <t xml:space="preserve">  2091002</t>
    <phoneticPr fontId="3" type="noConversion"/>
  </si>
  <si>
    <t xml:space="preserve">     基础养老金支出</t>
    <phoneticPr fontId="3" type="noConversion"/>
  </si>
  <si>
    <t xml:space="preserve">     个人账户养老金住处</t>
    <phoneticPr fontId="3" type="noConversion"/>
  </si>
  <si>
    <t xml:space="preserve"> 10212</t>
    <phoneticPr fontId="3" type="noConversion"/>
  </si>
  <si>
    <t xml:space="preserve">  1021201</t>
    <phoneticPr fontId="3" type="noConversion"/>
  </si>
  <si>
    <t>城乡居民基本医疗保险基金收入</t>
    <phoneticPr fontId="3" type="noConversion"/>
  </si>
  <si>
    <t>城乡居民基本医疗保险缴费收入</t>
    <phoneticPr fontId="3" type="noConversion"/>
  </si>
  <si>
    <t xml:space="preserve">  1021202</t>
    <phoneticPr fontId="3" type="noConversion"/>
  </si>
  <si>
    <t xml:space="preserve">  1021203</t>
    <phoneticPr fontId="3" type="noConversion"/>
  </si>
  <si>
    <t>城乡居民基本医疗保险财政补贴收入</t>
    <phoneticPr fontId="3" type="noConversion"/>
  </si>
  <si>
    <t>城乡居民基本医疗保险基金利息收入</t>
    <phoneticPr fontId="3" type="noConversion"/>
  </si>
  <si>
    <t>20912</t>
    <phoneticPr fontId="3" type="noConversion"/>
  </si>
  <si>
    <t xml:space="preserve">  2091201</t>
    <phoneticPr fontId="3" type="noConversion"/>
  </si>
  <si>
    <t>城乡居民基本医疗保险基金支出</t>
    <phoneticPr fontId="3" type="noConversion"/>
  </si>
  <si>
    <t xml:space="preserve">  城乡居民基本医疗保险基金医疗待遇支出</t>
    <phoneticPr fontId="3" type="noConversion"/>
  </si>
  <si>
    <t xml:space="preserve">  2091202</t>
    <phoneticPr fontId="3" type="noConversion"/>
  </si>
  <si>
    <t xml:space="preserve">  大病医疗保险支出</t>
    <phoneticPr fontId="3" type="noConversion"/>
  </si>
  <si>
    <t xml:space="preserve">  2091299</t>
    <phoneticPr fontId="3" type="noConversion"/>
  </si>
  <si>
    <t xml:space="preserve">  其他城乡居民基本医疗保险基金支出</t>
    <phoneticPr fontId="3" type="noConversion"/>
  </si>
  <si>
    <t>科目</t>
    <phoneticPr fontId="3" type="noConversion"/>
  </si>
  <si>
    <t>101</t>
    <phoneticPr fontId="3" type="noConversion"/>
  </si>
  <si>
    <t>10101</t>
    <phoneticPr fontId="3" type="noConversion"/>
  </si>
  <si>
    <t>10104</t>
    <phoneticPr fontId="3" type="noConversion"/>
  </si>
  <si>
    <t>10105</t>
    <phoneticPr fontId="3" type="noConversion"/>
  </si>
  <si>
    <t>10106</t>
    <phoneticPr fontId="3" type="noConversion"/>
  </si>
  <si>
    <t>10107</t>
    <phoneticPr fontId="3" type="noConversion"/>
  </si>
  <si>
    <t>10109</t>
    <phoneticPr fontId="3" type="noConversion"/>
  </si>
  <si>
    <t>10110</t>
  </si>
  <si>
    <t>10111</t>
  </si>
  <si>
    <t>10112</t>
  </si>
  <si>
    <t>10113</t>
  </si>
  <si>
    <t>10114</t>
  </si>
  <si>
    <t>10118</t>
    <phoneticPr fontId="3" type="noConversion"/>
  </si>
  <si>
    <t>10120</t>
    <phoneticPr fontId="3" type="noConversion"/>
  </si>
  <si>
    <t>10199</t>
    <phoneticPr fontId="3" type="noConversion"/>
  </si>
  <si>
    <t>103</t>
    <phoneticPr fontId="3" type="noConversion"/>
  </si>
  <si>
    <t>10302</t>
    <phoneticPr fontId="3" type="noConversion"/>
  </si>
  <si>
    <t>10304</t>
    <phoneticPr fontId="3" type="noConversion"/>
  </si>
  <si>
    <t>10305</t>
    <phoneticPr fontId="3" type="noConversion"/>
  </si>
  <si>
    <t>10307</t>
    <phoneticPr fontId="3" type="noConversion"/>
  </si>
  <si>
    <t>10308</t>
    <phoneticPr fontId="3" type="noConversion"/>
  </si>
  <si>
    <t>10399</t>
    <phoneticPr fontId="3" type="noConversion"/>
  </si>
  <si>
    <t>科目代码</t>
    <phoneticPr fontId="3" type="noConversion"/>
  </si>
  <si>
    <t>201</t>
    <phoneticPr fontId="3" type="noConversion"/>
  </si>
  <si>
    <t>203</t>
    <phoneticPr fontId="3" type="noConversion"/>
  </si>
  <si>
    <t>204</t>
    <phoneticPr fontId="3" type="noConversion"/>
  </si>
  <si>
    <t>205</t>
    <phoneticPr fontId="3" type="noConversion"/>
  </si>
  <si>
    <t>206</t>
    <phoneticPr fontId="3" type="noConversion"/>
  </si>
  <si>
    <t>207</t>
    <phoneticPr fontId="3" type="noConversion"/>
  </si>
  <si>
    <t>208</t>
    <phoneticPr fontId="3" type="noConversion"/>
  </si>
  <si>
    <t>210</t>
    <phoneticPr fontId="3" type="noConversion"/>
  </si>
  <si>
    <t>211</t>
    <phoneticPr fontId="3" type="noConversion"/>
  </si>
  <si>
    <t>212</t>
    <phoneticPr fontId="3" type="noConversion"/>
  </si>
  <si>
    <t>213</t>
    <phoneticPr fontId="3" type="noConversion"/>
  </si>
  <si>
    <t>214</t>
    <phoneticPr fontId="3" type="noConversion"/>
  </si>
  <si>
    <t>215</t>
    <phoneticPr fontId="3" type="noConversion"/>
  </si>
  <si>
    <t>216</t>
    <phoneticPr fontId="3" type="noConversion"/>
  </si>
  <si>
    <t>220</t>
    <phoneticPr fontId="3" type="noConversion"/>
  </si>
  <si>
    <t>221</t>
    <phoneticPr fontId="3" type="noConversion"/>
  </si>
  <si>
    <t>222</t>
    <phoneticPr fontId="3" type="noConversion"/>
  </si>
  <si>
    <t>227</t>
    <phoneticPr fontId="3" type="noConversion"/>
  </si>
  <si>
    <t>231</t>
    <phoneticPr fontId="3" type="noConversion"/>
  </si>
  <si>
    <t>232</t>
    <phoneticPr fontId="3" type="noConversion"/>
  </si>
  <si>
    <t>债务发行费支出</t>
    <phoneticPr fontId="3" type="noConversion"/>
  </si>
  <si>
    <t xml:space="preserve"> </t>
  </si>
  <si>
    <t>单位：万元</t>
  </si>
  <si>
    <t>预算数</t>
  </si>
  <si>
    <t>备注</t>
  </si>
  <si>
    <t>一、一般公共服务</t>
  </si>
  <si>
    <t xml:space="preserve">      人大会议</t>
  </si>
  <si>
    <t xml:space="preserve">      人大监督</t>
  </si>
  <si>
    <t xml:space="preserve">      其他人大事务支出</t>
  </si>
  <si>
    <t xml:space="preserve">      参政议政</t>
  </si>
  <si>
    <t xml:space="preserve">      其他政协事务支出</t>
  </si>
  <si>
    <t xml:space="preserve">      财政委托业务支出</t>
  </si>
  <si>
    <t xml:space="preserve">    其他共产党事务支出</t>
  </si>
  <si>
    <t>四、公共安全支出</t>
  </si>
  <si>
    <t xml:space="preserve">      案件审判</t>
  </si>
  <si>
    <t xml:space="preserve">      社区矫正</t>
  </si>
  <si>
    <t>五、教育支出</t>
  </si>
  <si>
    <t xml:space="preserve">    进修及培训</t>
  </si>
  <si>
    <t>六、科学技术支出</t>
  </si>
  <si>
    <t xml:space="preserve">      其他科技条件与服务支出</t>
  </si>
  <si>
    <t xml:space="preserve">      艺术表演团体</t>
  </si>
  <si>
    <t>八、社会保障和就业支出</t>
  </si>
  <si>
    <t xml:space="preserve">      退役士兵管理教育</t>
  </si>
  <si>
    <t xml:space="preserve">      残疾人康复</t>
  </si>
  <si>
    <t xml:space="preserve">      残疾人就业和扶贫</t>
  </si>
  <si>
    <t xml:space="preserve">    红十字事业</t>
  </si>
  <si>
    <t xml:space="preserve">    特困人员救助供养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</si>
  <si>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</si>
  <si>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</si>
  <si>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</si>
  <si>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计划生育事务</t>
  </si>
  <si>
    <t xml:space="preserve">      其他计划生育事务支出</t>
  </si>
  <si>
    <t>十、节能环保支出</t>
  </si>
  <si>
    <t>十一、城乡社区支出</t>
  </si>
  <si>
    <t xml:space="preserve">        其他城乡社区公共设施支出</t>
  </si>
  <si>
    <t>十二、农林水支出</t>
  </si>
  <si>
    <t xml:space="preserve">        科技转化与推广服务</t>
  </si>
  <si>
    <t xml:space="preserve">        农业结构调整补贴</t>
  </si>
  <si>
    <t xml:space="preserve">        农业生产支持补贴</t>
  </si>
  <si>
    <t xml:space="preserve">        农村道路建设</t>
  </si>
  <si>
    <t xml:space="preserve">        防汛</t>
  </si>
  <si>
    <t xml:space="preserve">        扶贫事业机构</t>
  </si>
  <si>
    <t xml:space="preserve">      普惠金融发展支出</t>
  </si>
  <si>
    <t xml:space="preserve">        农业保险保费补贴</t>
  </si>
  <si>
    <t xml:space="preserve">        创业担保贷款贴息</t>
  </si>
  <si>
    <t xml:space="preserve">        其他普惠金融发展支出</t>
  </si>
  <si>
    <t>十三、交通运输支出</t>
  </si>
  <si>
    <t xml:space="preserve">        公路建设</t>
  </si>
  <si>
    <t xml:space="preserve">      成品油价格改革对交通运输的补贴</t>
  </si>
  <si>
    <t>十四、资源勘探信息等支出</t>
  </si>
  <si>
    <t>十五、商业服务业等支出</t>
  </si>
  <si>
    <t xml:space="preserve">        气象事业机构</t>
  </si>
  <si>
    <t xml:space="preserve">        气象服务</t>
  </si>
  <si>
    <t>十九、住房保障支出</t>
  </si>
  <si>
    <t xml:space="preserve">      地方政府一般债务付息支出</t>
  </si>
  <si>
    <t xml:space="preserve">        地方政府一般债券付息支出</t>
  </si>
  <si>
    <t xml:space="preserve">    其他社会保障和就业支出</t>
  </si>
  <si>
    <r>
      <t>项</t>
    </r>
    <r>
      <rPr>
        <b/>
        <sz val="12"/>
        <rFont val="宋体"/>
        <family val="3"/>
        <charset val="134"/>
      </rPr>
      <t>目</t>
    </r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</si>
  <si>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</si>
  <si>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</si>
  <si>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</si>
  <si>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调入资金</t>
  </si>
  <si>
    <t xml:space="preserve">    其中：地方政府性基金调入专项收入</t>
  </si>
  <si>
    <t xml:space="preserve">  地方政府专项债务收入</t>
  </si>
  <si>
    <t>收入总计</t>
  </si>
  <si>
    <t>二、社会保障和就业支出</t>
  </si>
  <si>
    <t xml:space="preserve">    大中型水库移民后期扶持基金支出</t>
  </si>
  <si>
    <t xml:space="preserve">      移民补助</t>
  </si>
  <si>
    <t>四、城乡社区支出</t>
  </si>
  <si>
    <t xml:space="preserve">      用于残疾人事业的彩票公益金支出</t>
  </si>
  <si>
    <t xml:space="preserve">      用于城乡医疗救助的的彩票公益金支出</t>
  </si>
  <si>
    <t>20707</t>
    <phoneticPr fontId="3" type="noConversion"/>
  </si>
  <si>
    <t>2070799</t>
    <phoneticPr fontId="3" type="noConversion"/>
  </si>
  <si>
    <t>20822</t>
    <phoneticPr fontId="3" type="noConversion"/>
  </si>
  <si>
    <t>2082201</t>
    <phoneticPr fontId="3" type="noConversion"/>
  </si>
  <si>
    <t>2120810</t>
    <phoneticPr fontId="3" type="noConversion"/>
  </si>
  <si>
    <t>2120811</t>
    <phoneticPr fontId="3" type="noConversion"/>
  </si>
  <si>
    <t>2121002</t>
    <phoneticPr fontId="3" type="noConversion"/>
  </si>
  <si>
    <t>2296004</t>
    <phoneticPr fontId="3" type="noConversion"/>
  </si>
  <si>
    <t>2296006</t>
    <phoneticPr fontId="3" type="noConversion"/>
  </si>
  <si>
    <t>2296013</t>
    <phoneticPr fontId="3" type="noConversion"/>
  </si>
  <si>
    <t xml:space="preserve">  1020102</t>
  </si>
  <si>
    <t xml:space="preserve">    企业职工基本养老保险基金财政补贴收入</t>
    <phoneticPr fontId="3" type="noConversion"/>
  </si>
  <si>
    <t xml:space="preserve">  1020199</t>
    <phoneticPr fontId="3" type="noConversion"/>
  </si>
  <si>
    <t xml:space="preserve">  职工基本医疗保险基金收入</t>
    <phoneticPr fontId="3" type="noConversion"/>
  </si>
  <si>
    <t xml:space="preserve">    职工基本医疗保险费收入</t>
    <phoneticPr fontId="3" type="noConversion"/>
  </si>
  <si>
    <t xml:space="preserve">    职工基本医疗保险基金利息收入</t>
    <phoneticPr fontId="3" type="noConversion"/>
  </si>
  <si>
    <t xml:space="preserve">  1020302</t>
  </si>
  <si>
    <t xml:space="preserve">    职工基本医疗保险费财政补贴收入</t>
    <phoneticPr fontId="3" type="noConversion"/>
  </si>
  <si>
    <t>科目名称</t>
    <phoneticPr fontId="3" type="noConversion"/>
  </si>
  <si>
    <t>机关工资福利支出</t>
  </si>
  <si>
    <t xml:space="preserve"> 工资奖金津补贴</t>
    <phoneticPr fontId="3" type="noConversion"/>
  </si>
  <si>
    <t xml:space="preserve"> 社会保障缴费</t>
  </si>
  <si>
    <t xml:space="preserve"> 住房公积金 </t>
  </si>
  <si>
    <t xml:space="preserve"> 其他工资福利支出</t>
    <phoneticPr fontId="3" type="noConversion"/>
  </si>
  <si>
    <t>机关商品和服务支出</t>
  </si>
  <si>
    <t xml:space="preserve"> 办公经费</t>
    <phoneticPr fontId="3" type="noConversion"/>
  </si>
  <si>
    <t xml:space="preserve"> 会议费</t>
  </si>
  <si>
    <t xml:space="preserve"> 培训费</t>
  </si>
  <si>
    <t xml:space="preserve"> 专用材料购置费</t>
  </si>
  <si>
    <t xml:space="preserve"> 委托业务费</t>
  </si>
  <si>
    <t xml:space="preserve"> 公务接待费</t>
  </si>
  <si>
    <t xml:space="preserve"> 因公出国（境）费用</t>
  </si>
  <si>
    <t xml:space="preserve"> 公务用车运行维护费</t>
  </si>
  <si>
    <t xml:space="preserve"> 维修（护）费</t>
  </si>
  <si>
    <t xml:space="preserve"> 其他商品和服务支出</t>
  </si>
  <si>
    <t>对事业单位经常性补助</t>
  </si>
  <si>
    <t xml:space="preserve"> 工资福利支出</t>
  </si>
  <si>
    <t xml:space="preserve"> 商品和服务支出</t>
  </si>
  <si>
    <t xml:space="preserve"> 其他对事业单位补助</t>
    <phoneticPr fontId="3" type="noConversion"/>
  </si>
  <si>
    <t>对事业单位资本性补助</t>
  </si>
  <si>
    <t>50601</t>
    <phoneticPr fontId="3" type="noConversion"/>
  </si>
  <si>
    <t xml:space="preserve"> 资本性支出（一）</t>
  </si>
  <si>
    <t>50802</t>
    <phoneticPr fontId="3" type="noConversion"/>
  </si>
  <si>
    <t>对企业资本性支出（二）</t>
    <phoneticPr fontId="3" type="noConversion"/>
  </si>
  <si>
    <t>对个人和家庭的补助</t>
  </si>
  <si>
    <t>50901</t>
    <phoneticPr fontId="3" type="noConversion"/>
  </si>
  <si>
    <t xml:space="preserve"> 社会福利和救助</t>
  </si>
  <si>
    <t>50902</t>
  </si>
  <si>
    <t xml:space="preserve"> 助学金</t>
    <phoneticPr fontId="3" type="noConversion"/>
  </si>
  <si>
    <t>50903</t>
    <phoneticPr fontId="3" type="noConversion"/>
  </si>
  <si>
    <t xml:space="preserve"> 个人农业生产补贴</t>
    <phoneticPr fontId="3" type="noConversion"/>
  </si>
  <si>
    <t>50905</t>
    <phoneticPr fontId="3" type="noConversion"/>
  </si>
  <si>
    <t xml:space="preserve"> 离退休费</t>
  </si>
  <si>
    <t>50999</t>
    <phoneticPr fontId="3" type="noConversion"/>
  </si>
  <si>
    <t xml:space="preserve"> 其他对个人和家庭补助</t>
  </si>
  <si>
    <t>支  出  合  计</t>
    <phoneticPr fontId="3" type="noConversion"/>
  </si>
  <si>
    <t>单位：万元</t>
    <phoneticPr fontId="3" type="noConversion"/>
  </si>
  <si>
    <t xml:space="preserve">  1021002</t>
  </si>
  <si>
    <t xml:space="preserve">     城乡居民基本养老保险基金财政补贴收入</t>
    <phoneticPr fontId="3" type="noConversion"/>
  </si>
  <si>
    <t xml:space="preserve">    政府住房基金收入</t>
  </si>
  <si>
    <t>10119</t>
    <phoneticPr fontId="3" type="noConversion"/>
  </si>
  <si>
    <t>10309</t>
    <phoneticPr fontId="3" type="noConversion"/>
  </si>
  <si>
    <r>
      <t>威县2019年</t>
    </r>
    <r>
      <rPr>
        <b/>
        <sz val="16"/>
        <rFont val="方正楷体_GBK"/>
        <charset val="134"/>
      </rPr>
      <t>政府预算公开情况表目录</t>
    </r>
    <phoneticPr fontId="3" type="noConversion"/>
  </si>
  <si>
    <t>医疗健康支出</t>
    <phoneticPr fontId="3" type="noConversion"/>
  </si>
  <si>
    <t>节能环保支出</t>
    <phoneticPr fontId="3" type="noConversion"/>
  </si>
  <si>
    <t>农林水支出</t>
    <phoneticPr fontId="3" type="noConversion"/>
  </si>
  <si>
    <t>自然资源海洋气象等支出</t>
    <phoneticPr fontId="3" type="noConversion"/>
  </si>
  <si>
    <t>224</t>
  </si>
  <si>
    <t>224</t>
    <phoneticPr fontId="3" type="noConversion"/>
  </si>
  <si>
    <t>灾害防治及应急管理支出</t>
    <phoneticPr fontId="3" type="noConversion"/>
  </si>
  <si>
    <t>2019年一般公共预算支出表</t>
  </si>
  <si>
    <t>项目</t>
  </si>
  <si>
    <t>科目</t>
  </si>
  <si>
    <t>2010104</t>
  </si>
  <si>
    <t>2010106</t>
  </si>
  <si>
    <t>20102</t>
  </si>
  <si>
    <t>2010201</t>
  </si>
  <si>
    <t>2010204</t>
  </si>
  <si>
    <t>2010205</t>
  </si>
  <si>
    <t>2010206</t>
  </si>
  <si>
    <t>2010299</t>
  </si>
  <si>
    <t>20103</t>
  </si>
  <si>
    <t>2010301</t>
  </si>
  <si>
    <t>2010303</t>
  </si>
  <si>
    <t>2010306</t>
  </si>
  <si>
    <t>2010350</t>
  </si>
  <si>
    <t>2010399</t>
  </si>
  <si>
    <t>20104</t>
  </si>
  <si>
    <t>2010401</t>
  </si>
  <si>
    <t>2010450</t>
  </si>
  <si>
    <t>20105</t>
  </si>
  <si>
    <t>2010550</t>
  </si>
  <si>
    <t>20106</t>
  </si>
  <si>
    <t>2010601</t>
  </si>
  <si>
    <t>2010603</t>
  </si>
  <si>
    <t>2010607</t>
  </si>
  <si>
    <t>2010608</t>
  </si>
  <si>
    <t>2010650</t>
  </si>
  <si>
    <t>2010699</t>
  </si>
  <si>
    <t>20107</t>
  </si>
  <si>
    <t>2010799</t>
  </si>
  <si>
    <t>20108</t>
  </si>
  <si>
    <t>2010801</t>
  </si>
  <si>
    <t>2010804</t>
  </si>
  <si>
    <t>2010850</t>
  </si>
  <si>
    <t>2010899</t>
  </si>
  <si>
    <t>20111</t>
  </si>
  <si>
    <t>2011101</t>
  </si>
  <si>
    <t>2011199</t>
  </si>
  <si>
    <t>20113</t>
  </si>
  <si>
    <t>2011308</t>
  </si>
  <si>
    <t>2011350</t>
  </si>
  <si>
    <t xml:space="preserve">      其他商贸事务支出</t>
  </si>
  <si>
    <t>2011399</t>
  </si>
  <si>
    <t>20123</t>
  </si>
  <si>
    <t>2012304</t>
  </si>
  <si>
    <t>20126</t>
  </si>
  <si>
    <t xml:space="preserve">      档案馆</t>
  </si>
  <si>
    <t>2012604</t>
  </si>
  <si>
    <t>2012699</t>
  </si>
  <si>
    <t>20129</t>
  </si>
  <si>
    <t>2012901</t>
  </si>
  <si>
    <t>2012902</t>
  </si>
  <si>
    <t>20131</t>
  </si>
  <si>
    <t>2013101</t>
  </si>
  <si>
    <t>2013103</t>
  </si>
  <si>
    <t>2013150</t>
  </si>
  <si>
    <t>20132</t>
  </si>
  <si>
    <t>2013201</t>
  </si>
  <si>
    <t>2013250</t>
  </si>
  <si>
    <t>2013299</t>
  </si>
  <si>
    <t>20133</t>
  </si>
  <si>
    <t>2013301</t>
  </si>
  <si>
    <t>2013350</t>
  </si>
  <si>
    <t>20134</t>
  </si>
  <si>
    <t>2013401</t>
  </si>
  <si>
    <t>20136</t>
  </si>
  <si>
    <t>2013601</t>
  </si>
  <si>
    <t xml:space="preserve">    市场监督管理事务</t>
  </si>
  <si>
    <t>20138</t>
  </si>
  <si>
    <t>2013801</t>
  </si>
  <si>
    <t>2013802</t>
  </si>
  <si>
    <t xml:space="preserve">      市场监督管理专项</t>
  </si>
  <si>
    <t>2013804</t>
  </si>
  <si>
    <t xml:space="preserve">      市场监督执法</t>
  </si>
  <si>
    <t>2013805</t>
  </si>
  <si>
    <t xml:space="preserve">      认证认可监督管理</t>
  </si>
  <si>
    <t>2013810</t>
  </si>
  <si>
    <t>2013850</t>
  </si>
  <si>
    <t xml:space="preserve">      其他市场监督管理事务</t>
  </si>
  <si>
    <t>2013899</t>
  </si>
  <si>
    <t>20199</t>
  </si>
  <si>
    <t>2019999</t>
  </si>
  <si>
    <t>204</t>
  </si>
  <si>
    <t>20401</t>
  </si>
  <si>
    <t xml:space="preserve">      其他武装警察部队支出</t>
  </si>
  <si>
    <t>2040199</t>
  </si>
  <si>
    <t>20402</t>
  </si>
  <si>
    <t>2040201</t>
  </si>
  <si>
    <t>2040202</t>
  </si>
  <si>
    <t>2040219</t>
  </si>
  <si>
    <t xml:space="preserve">      执法办案</t>
  </si>
  <si>
    <t>2040220</t>
  </si>
  <si>
    <t>2040250</t>
  </si>
  <si>
    <t xml:space="preserve">      其他公安支出</t>
  </si>
  <si>
    <t>2040299</t>
  </si>
  <si>
    <t>20404</t>
  </si>
  <si>
    <t>2040401</t>
  </si>
  <si>
    <t>2040499</t>
  </si>
  <si>
    <t>20405</t>
  </si>
  <si>
    <t>2040501</t>
  </si>
  <si>
    <t>2040502</t>
  </si>
  <si>
    <t>2040503</t>
  </si>
  <si>
    <t>2040504</t>
  </si>
  <si>
    <t>20406</t>
  </si>
  <si>
    <t>2040601</t>
  </si>
  <si>
    <t>2040602</t>
  </si>
  <si>
    <t>2040604</t>
  </si>
  <si>
    <t>2040605</t>
  </si>
  <si>
    <t>2040607</t>
  </si>
  <si>
    <t>2040610</t>
  </si>
  <si>
    <t>2040650</t>
  </si>
  <si>
    <t>205</t>
  </si>
  <si>
    <t>20501</t>
  </si>
  <si>
    <t>2050101</t>
  </si>
  <si>
    <t>20502</t>
  </si>
  <si>
    <t>2050201</t>
  </si>
  <si>
    <t>2050202</t>
  </si>
  <si>
    <t>2050203</t>
  </si>
  <si>
    <t>2050204</t>
  </si>
  <si>
    <t>2050299</t>
  </si>
  <si>
    <t>20503</t>
  </si>
  <si>
    <t>2050301</t>
  </si>
  <si>
    <t>2050302</t>
  </si>
  <si>
    <t>2050399</t>
  </si>
  <si>
    <t>20504</t>
  </si>
  <si>
    <t>2050401</t>
  </si>
  <si>
    <t>20505</t>
  </si>
  <si>
    <t>2050501</t>
  </si>
  <si>
    <t>20507</t>
  </si>
  <si>
    <t>2050701</t>
  </si>
  <si>
    <t>20508</t>
  </si>
  <si>
    <t>2050801</t>
  </si>
  <si>
    <t>2050802</t>
  </si>
  <si>
    <t>20509</t>
  </si>
  <si>
    <t>2050999</t>
  </si>
  <si>
    <t>20601</t>
  </si>
  <si>
    <t>2060199</t>
  </si>
  <si>
    <t>20604</t>
  </si>
  <si>
    <t>2060404</t>
  </si>
  <si>
    <t>20605</t>
  </si>
  <si>
    <t>2060599</t>
  </si>
  <si>
    <t>20607</t>
  </si>
  <si>
    <t>2060701</t>
  </si>
  <si>
    <t>2060702</t>
  </si>
  <si>
    <t>2060799</t>
  </si>
  <si>
    <t>20699</t>
  </si>
  <si>
    <t>2069901</t>
  </si>
  <si>
    <t>20701</t>
  </si>
  <si>
    <t>2070104</t>
  </si>
  <si>
    <t>2070105</t>
  </si>
  <si>
    <t>2070106</t>
  </si>
  <si>
    <t>2070107</t>
  </si>
  <si>
    <t>2070109</t>
  </si>
  <si>
    <t>2070111</t>
  </si>
  <si>
    <t>2070112</t>
  </si>
  <si>
    <t>2070114</t>
  </si>
  <si>
    <t>2070199</t>
  </si>
  <si>
    <t>20702</t>
  </si>
  <si>
    <t>2070205</t>
  </si>
  <si>
    <t>20706</t>
  </si>
  <si>
    <t>2070607</t>
  </si>
  <si>
    <t xml:space="preserve">    广播电视</t>
  </si>
  <si>
    <t>20708</t>
  </si>
  <si>
    <t>2070805</t>
  </si>
  <si>
    <t>20799</t>
  </si>
  <si>
    <t xml:space="preserve">      宣传文化发展专项支出</t>
  </si>
  <si>
    <t>2079902</t>
  </si>
  <si>
    <t>2079999</t>
  </si>
  <si>
    <t>20801</t>
  </si>
  <si>
    <t>2080101</t>
  </si>
  <si>
    <t xml:space="preserve">      劳动保障监察</t>
  </si>
  <si>
    <t>2080105</t>
  </si>
  <si>
    <t>2080106</t>
  </si>
  <si>
    <t>2080109</t>
  </si>
  <si>
    <t>20802</t>
  </si>
  <si>
    <t>2080201</t>
  </si>
  <si>
    <t>2080202</t>
  </si>
  <si>
    <t>2080208</t>
  </si>
  <si>
    <t>2080299</t>
  </si>
  <si>
    <t>20805</t>
  </si>
  <si>
    <t>2080501</t>
  </si>
  <si>
    <t>2080502</t>
  </si>
  <si>
    <t>2080503</t>
  </si>
  <si>
    <t>20807</t>
  </si>
  <si>
    <t xml:space="preserve">      就业创业服务补贴</t>
  </si>
  <si>
    <t>2080701</t>
  </si>
  <si>
    <t>2080799</t>
  </si>
  <si>
    <t>20808</t>
  </si>
  <si>
    <t>2080801</t>
  </si>
  <si>
    <t>2080802</t>
  </si>
  <si>
    <t>2080803</t>
  </si>
  <si>
    <t>2080804</t>
  </si>
  <si>
    <t>2080805</t>
  </si>
  <si>
    <t>2080899</t>
  </si>
  <si>
    <t>20809</t>
  </si>
  <si>
    <t>2080901</t>
  </si>
  <si>
    <t>2080902</t>
  </si>
  <si>
    <t>2080904</t>
  </si>
  <si>
    <t>2080905</t>
  </si>
  <si>
    <t xml:space="preserve">      其他退役安置支出</t>
  </si>
  <si>
    <t>2080999</t>
  </si>
  <si>
    <t>20810</t>
  </si>
  <si>
    <t>2081002</t>
  </si>
  <si>
    <t>2081004</t>
  </si>
  <si>
    <t>20811</t>
  </si>
  <si>
    <t>2081104</t>
  </si>
  <si>
    <t>2081105</t>
  </si>
  <si>
    <t xml:space="preserve">      残疾人生活和护理补贴</t>
  </si>
  <si>
    <t>2081107</t>
  </si>
  <si>
    <t>2081199</t>
  </si>
  <si>
    <t>20816</t>
  </si>
  <si>
    <t xml:space="preserve">      其他红十字事业支出</t>
  </si>
  <si>
    <t>2081699</t>
  </si>
  <si>
    <t xml:space="preserve">    最低生活保障</t>
  </si>
  <si>
    <t>20819</t>
  </si>
  <si>
    <t xml:space="preserve">      城市最低生活保障金支出</t>
  </si>
  <si>
    <t>2081901</t>
  </si>
  <si>
    <t xml:space="preserve">      农村最低生活保障金支出</t>
  </si>
  <si>
    <t>2081902</t>
  </si>
  <si>
    <t>20821</t>
  </si>
  <si>
    <t>2082102</t>
  </si>
  <si>
    <t>20825</t>
  </si>
  <si>
    <t>2082502</t>
  </si>
  <si>
    <t>20826</t>
  </si>
  <si>
    <t>2082601</t>
  </si>
  <si>
    <t>2082602</t>
  </si>
  <si>
    <t xml:space="preserve">      财政对其他基本养老保险基金的补助</t>
  </si>
  <si>
    <t>2082699</t>
  </si>
  <si>
    <t>20827</t>
  </si>
  <si>
    <t>2082702</t>
  </si>
  <si>
    <t>20899</t>
  </si>
  <si>
    <t>210</t>
  </si>
  <si>
    <t>21001</t>
  </si>
  <si>
    <t>2100101</t>
  </si>
  <si>
    <t>2100199</t>
  </si>
  <si>
    <t>21002</t>
  </si>
  <si>
    <t>2100201</t>
  </si>
  <si>
    <t>2100202</t>
  </si>
  <si>
    <t>2100299</t>
  </si>
  <si>
    <t>21003</t>
  </si>
  <si>
    <t>2100302</t>
  </si>
  <si>
    <t>2100399</t>
  </si>
  <si>
    <t>21004</t>
  </si>
  <si>
    <t>2100401</t>
  </si>
  <si>
    <t>2100402</t>
  </si>
  <si>
    <t>2100403</t>
  </si>
  <si>
    <t>2100408</t>
  </si>
  <si>
    <t>2100409</t>
  </si>
  <si>
    <t xml:space="preserve">      突发公共卫生事件应急处理</t>
  </si>
  <si>
    <t>2100410</t>
  </si>
  <si>
    <t>2100499</t>
  </si>
  <si>
    <t>21007</t>
  </si>
  <si>
    <t xml:space="preserve">      计划生育服务</t>
  </si>
  <si>
    <t>2100717</t>
  </si>
  <si>
    <t>2100799</t>
  </si>
  <si>
    <t>21011</t>
  </si>
  <si>
    <t>2101101</t>
  </si>
  <si>
    <t>21012</t>
  </si>
  <si>
    <t xml:space="preserve">      财政对职工基本医疗保险基金的补助</t>
  </si>
  <si>
    <t>2101201</t>
  </si>
  <si>
    <t>2101202</t>
  </si>
  <si>
    <t>21013</t>
  </si>
  <si>
    <t>2101301</t>
  </si>
  <si>
    <t>21014</t>
  </si>
  <si>
    <t>2101401</t>
  </si>
  <si>
    <t xml:space="preserve">    其他卫生健康支出</t>
  </si>
  <si>
    <t>21099</t>
  </si>
  <si>
    <t xml:space="preserve">      其他卫生健康支出</t>
  </si>
  <si>
    <t>2109901</t>
  </si>
  <si>
    <t xml:space="preserve">    环境监测与监察</t>
  </si>
  <si>
    <t>21102</t>
  </si>
  <si>
    <t xml:space="preserve">      建设项目环评审查与监督</t>
  </si>
  <si>
    <t>2110203</t>
  </si>
  <si>
    <t xml:space="preserve">      核与辐射安全监督</t>
  </si>
  <si>
    <t>2110204</t>
  </si>
  <si>
    <t xml:space="preserve">      其他环境监测与监察支出</t>
  </si>
  <si>
    <t>2110299</t>
  </si>
  <si>
    <t>21103</t>
  </si>
  <si>
    <t>2110301</t>
  </si>
  <si>
    <t>2110302</t>
  </si>
  <si>
    <t>2110399</t>
  </si>
  <si>
    <t>21201</t>
  </si>
  <si>
    <t>2120101</t>
  </si>
  <si>
    <t>2120102</t>
  </si>
  <si>
    <t>2120104</t>
  </si>
  <si>
    <t>2120199</t>
  </si>
  <si>
    <t>21202</t>
  </si>
  <si>
    <t>21203</t>
  </si>
  <si>
    <t>2120303</t>
  </si>
  <si>
    <t>2120399</t>
  </si>
  <si>
    <t>21205</t>
  </si>
  <si>
    <t xml:space="preserve">      建设市场管理与监督</t>
  </si>
  <si>
    <t>21206</t>
  </si>
  <si>
    <t>21301</t>
  </si>
  <si>
    <t>2130104</t>
  </si>
  <si>
    <t>2130106</t>
  </si>
  <si>
    <t>2130108</t>
  </si>
  <si>
    <t>2130109</t>
  </si>
  <si>
    <t>2130110</t>
  </si>
  <si>
    <t>2130121</t>
  </si>
  <si>
    <t>2130122</t>
  </si>
  <si>
    <t>2130124</t>
  </si>
  <si>
    <t>2130126</t>
  </si>
  <si>
    <t xml:space="preserve">        农业资源保护修复与利用</t>
  </si>
  <si>
    <t>2130135</t>
  </si>
  <si>
    <t>2130142</t>
  </si>
  <si>
    <t>2130199</t>
  </si>
  <si>
    <t>21302</t>
  </si>
  <si>
    <t xml:space="preserve">        事业机构</t>
  </si>
  <si>
    <t>2130204</t>
  </si>
  <si>
    <t>2130205</t>
  </si>
  <si>
    <t xml:space="preserve">        执法与监督</t>
  </si>
  <si>
    <t>2130213</t>
  </si>
  <si>
    <t xml:space="preserve">        产业化管理</t>
  </si>
  <si>
    <t>2130221</t>
  </si>
  <si>
    <t xml:space="preserve">        防灾减灾</t>
  </si>
  <si>
    <t>2130234</t>
  </si>
  <si>
    <t>2130299</t>
  </si>
  <si>
    <t>21303</t>
  </si>
  <si>
    <t>2130302</t>
  </si>
  <si>
    <t xml:space="preserve">        水利工程建设</t>
  </si>
  <si>
    <t>2130305</t>
  </si>
  <si>
    <t xml:space="preserve">        水资源节约管理与保护</t>
  </si>
  <si>
    <t>2130311</t>
  </si>
  <si>
    <t>2130314</t>
  </si>
  <si>
    <t xml:space="preserve">        农村人畜饮水</t>
  </si>
  <si>
    <t>2130335</t>
  </si>
  <si>
    <t>2130399</t>
  </si>
  <si>
    <t>21305</t>
  </si>
  <si>
    <t xml:space="preserve">        农村基础设施建设</t>
  </si>
  <si>
    <t>2130504</t>
  </si>
  <si>
    <t>2130550</t>
  </si>
  <si>
    <t>2130599</t>
  </si>
  <si>
    <t>21306</t>
  </si>
  <si>
    <t xml:space="preserve">        产业化发展</t>
  </si>
  <si>
    <t>2130603</t>
  </si>
  <si>
    <t>2130699</t>
  </si>
  <si>
    <t>21307</t>
  </si>
  <si>
    <t>2130705</t>
  </si>
  <si>
    <t>21308</t>
  </si>
  <si>
    <t>2130803</t>
  </si>
  <si>
    <t>2130804</t>
  </si>
  <si>
    <t>2130899</t>
  </si>
  <si>
    <t xml:space="preserve">      其他农林水支出</t>
  </si>
  <si>
    <t>21399</t>
  </si>
  <si>
    <t xml:space="preserve">        其他农林水支出</t>
  </si>
  <si>
    <t>2139999</t>
  </si>
  <si>
    <t>2140104</t>
  </si>
  <si>
    <t>2140106</t>
  </si>
  <si>
    <t>2140112</t>
  </si>
  <si>
    <t>2140199</t>
  </si>
  <si>
    <t>21404</t>
  </si>
  <si>
    <t>2140401</t>
  </si>
  <si>
    <t>21406</t>
  </si>
  <si>
    <t>2140602</t>
  </si>
  <si>
    <t>21508</t>
  </si>
  <si>
    <t>2150899</t>
  </si>
  <si>
    <t>21602</t>
  </si>
  <si>
    <t>2160299</t>
  </si>
  <si>
    <t>220</t>
  </si>
  <si>
    <t>22001</t>
  </si>
  <si>
    <t>2200101</t>
  </si>
  <si>
    <t>2200105</t>
  </si>
  <si>
    <t>2200110</t>
  </si>
  <si>
    <t>2200150</t>
  </si>
  <si>
    <t>2200199</t>
  </si>
  <si>
    <t>22005</t>
  </si>
  <si>
    <t>2200504</t>
  </si>
  <si>
    <t>2200509</t>
  </si>
  <si>
    <t xml:space="preserve">        气象装备保障维护</t>
  </si>
  <si>
    <t>2200510</t>
  </si>
  <si>
    <t>221</t>
  </si>
  <si>
    <t xml:space="preserve">      保障性安居工程支出</t>
  </si>
  <si>
    <t>22101</t>
  </si>
  <si>
    <t xml:space="preserve">        农村危房改造</t>
  </si>
  <si>
    <t>2210105</t>
  </si>
  <si>
    <t>22102</t>
  </si>
  <si>
    <t>2210201</t>
  </si>
  <si>
    <t xml:space="preserve">        提租补贴</t>
  </si>
  <si>
    <t>2210202</t>
  </si>
  <si>
    <t>二十一、灾害防治及应急管理支出</t>
  </si>
  <si>
    <t xml:space="preserve">     应急管理事务</t>
  </si>
  <si>
    <t>22401</t>
  </si>
  <si>
    <t xml:space="preserve">       安全监管</t>
  </si>
  <si>
    <t>2240106</t>
  </si>
  <si>
    <t xml:space="preserve">     消防事务</t>
  </si>
  <si>
    <t>22402</t>
  </si>
  <si>
    <t xml:space="preserve">       消防应急救援</t>
  </si>
  <si>
    <t>2240204</t>
  </si>
  <si>
    <t xml:space="preserve">     地震事务</t>
  </si>
  <si>
    <t>22405</t>
  </si>
  <si>
    <t xml:space="preserve">       地震环境探察</t>
  </si>
  <si>
    <t>2240508</t>
  </si>
  <si>
    <t xml:space="preserve">     自然灾害救灾及恢复重建支出</t>
  </si>
  <si>
    <t>22407</t>
  </si>
  <si>
    <t xml:space="preserve">       地方自然灾害生活补助</t>
  </si>
  <si>
    <t>2240702</t>
  </si>
  <si>
    <t xml:space="preserve">       自然灾害救灾补助</t>
  </si>
  <si>
    <t>2240703</t>
  </si>
  <si>
    <t>二十二、预备费</t>
  </si>
  <si>
    <t>227</t>
  </si>
  <si>
    <t>二十三、债务付息支出</t>
  </si>
  <si>
    <t>二十四、债务发行费用支出</t>
  </si>
  <si>
    <t>二十五、其他支出</t>
  </si>
  <si>
    <t>22902</t>
  </si>
  <si>
    <t>22999</t>
  </si>
  <si>
    <t xml:space="preserve">    武装警察部队</t>
  </si>
  <si>
    <t>七、文化旅游体育与传媒支出</t>
  </si>
  <si>
    <t xml:space="preserve">    文化和旅游</t>
  </si>
  <si>
    <t xml:space="preserve">      文化和旅游市场管理</t>
  </si>
  <si>
    <t xml:space="preserve">      旅游行业业务管理</t>
  </si>
  <si>
    <t xml:space="preserve">      其他文化和旅游支出</t>
  </si>
  <si>
    <t xml:space="preserve">    新闻出版电影</t>
  </si>
  <si>
    <t>九、卫生健康支出</t>
  </si>
  <si>
    <t xml:space="preserve">    卫生健康管理事务</t>
  </si>
  <si>
    <t xml:space="preserve">      其他卫生健康管理事务支出</t>
  </si>
  <si>
    <t xml:space="preserve">      林业和草原</t>
  </si>
  <si>
    <t xml:space="preserve">        其他林业和草原支出</t>
  </si>
  <si>
    <t>十八、自然资源海洋气象等支出</t>
  </si>
  <si>
    <t xml:space="preserve">      自然资源事务</t>
  </si>
  <si>
    <t xml:space="preserve">        其他自然资源事务支出</t>
  </si>
  <si>
    <r>
      <rPr>
        <b/>
        <sz val="11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</si>
  <si>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</si>
  <si>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</si>
  <si>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</si>
  <si>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</si>
  <si>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缴纳新增建设用地土地有偿使用费</t>
    </r>
  </si>
  <si>
    <t>八、大中型水库库区基金收入</t>
  </si>
  <si>
    <t>九、彩票公益金收入</t>
  </si>
  <si>
    <t>十、城市基础设施配套费收入</t>
  </si>
  <si>
    <t xml:space="preserve">  地方政府专项债务转贷收入</t>
  </si>
  <si>
    <t xml:space="preserve">      旅游事业补助</t>
  </si>
  <si>
    <t xml:space="preserve">    农业土地开发资金安排的支出</t>
  </si>
  <si>
    <t xml:space="preserve">    城市基础设施配套费安排的支出</t>
  </si>
  <si>
    <t xml:space="preserve">      其他城市基础设施配套费安排的支出</t>
  </si>
  <si>
    <t>八、其他支出</t>
  </si>
  <si>
    <t xml:space="preserve">    彩票公益金安排的支出</t>
  </si>
  <si>
    <t>九、债务付息支出</t>
  </si>
  <si>
    <t xml:space="preserve">      国有土地使用权出让金债务付息支出</t>
  </si>
  <si>
    <t xml:space="preserve">      土地储备专项债券付息支出</t>
  </si>
  <si>
    <t>十、债务发行费用支出</t>
  </si>
  <si>
    <t xml:space="preserve">      国有土地使用权出让金债务发行费用支出</t>
  </si>
  <si>
    <t xml:space="preserve">      土地储备专项债券发行费用支出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</si>
  <si>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</si>
  <si>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</si>
  <si>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</si>
  <si>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</si>
  <si>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</si>
  <si>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</si>
  <si>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</si>
  <si>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</si>
  <si>
    <t>一、文化旅游体育与传媒支出</t>
  </si>
  <si>
    <t xml:space="preserve">   旅游发展基金支出</t>
  </si>
  <si>
    <t xml:space="preserve">      公共租赁住房支出</t>
  </si>
  <si>
    <t>一般公共预算基本支出表</t>
    <phoneticPr fontId="8" type="noConversion"/>
  </si>
  <si>
    <t>503</t>
    <phoneticPr fontId="3" type="noConversion"/>
  </si>
  <si>
    <t>机关资本性支出（一）</t>
    <phoneticPr fontId="3" type="noConversion"/>
  </si>
  <si>
    <t>50306</t>
    <phoneticPr fontId="3" type="noConversion"/>
  </si>
  <si>
    <t>设备购置</t>
    <phoneticPr fontId="3" type="noConversion"/>
  </si>
  <si>
    <t>2120399</t>
    <phoneticPr fontId="3" type="noConversion"/>
  </si>
  <si>
    <t>2320411</t>
    <phoneticPr fontId="3" type="noConversion"/>
  </si>
  <si>
    <t>2320431</t>
    <phoneticPr fontId="3" type="noConversion"/>
  </si>
  <si>
    <t>233</t>
    <phoneticPr fontId="3" type="noConversion"/>
  </si>
  <si>
    <t>2330411</t>
    <phoneticPr fontId="3" type="noConversion"/>
  </si>
  <si>
    <t>2330431</t>
    <phoneticPr fontId="3" type="noConversion"/>
  </si>
  <si>
    <t>洺州镇</t>
    <phoneticPr fontId="3" type="noConversion"/>
  </si>
  <si>
    <t>7326.45</t>
    <phoneticPr fontId="3" type="noConversion"/>
  </si>
  <si>
    <t>梨园屯镇</t>
    <phoneticPr fontId="3" type="noConversion"/>
  </si>
  <si>
    <t>385.12</t>
    <phoneticPr fontId="3" type="noConversion"/>
  </si>
  <si>
    <t>章台镇</t>
    <phoneticPr fontId="3" type="noConversion"/>
  </si>
  <si>
    <t>14.84</t>
    <phoneticPr fontId="3" type="noConversion"/>
  </si>
  <si>
    <t>侯贯镇</t>
    <phoneticPr fontId="3" type="noConversion"/>
  </si>
  <si>
    <t>43.16</t>
    <phoneticPr fontId="3" type="noConversion"/>
  </si>
  <si>
    <t>七级镇</t>
    <phoneticPr fontId="3" type="noConversion"/>
  </si>
  <si>
    <t>25.54</t>
    <phoneticPr fontId="3" type="noConversion"/>
  </si>
  <si>
    <t>第什营镇</t>
    <phoneticPr fontId="3" type="noConversion"/>
  </si>
  <si>
    <t>965.78</t>
    <phoneticPr fontId="3" type="noConversion"/>
  </si>
  <si>
    <t>方家营镇</t>
    <phoneticPr fontId="3" type="noConversion"/>
  </si>
  <si>
    <t>2772.71</t>
    <phoneticPr fontId="3" type="noConversion"/>
  </si>
  <si>
    <t>贺营镇</t>
    <phoneticPr fontId="3" type="noConversion"/>
  </si>
  <si>
    <t>3804.08</t>
    <phoneticPr fontId="3" type="noConversion"/>
  </si>
  <si>
    <t>固献乡</t>
    <phoneticPr fontId="3" type="noConversion"/>
  </si>
  <si>
    <t>130.74</t>
    <phoneticPr fontId="3" type="noConversion"/>
  </si>
  <si>
    <t>常屯乡</t>
    <phoneticPr fontId="3" type="noConversion"/>
  </si>
  <si>
    <t>常庄镇</t>
    <phoneticPr fontId="3" type="noConversion"/>
  </si>
  <si>
    <t>高公庄乡</t>
    <phoneticPr fontId="3" type="noConversion"/>
  </si>
  <si>
    <t>贺钊镇</t>
    <phoneticPr fontId="3" type="noConversion"/>
  </si>
  <si>
    <t>赵村镇</t>
    <phoneticPr fontId="3" type="noConversion"/>
  </si>
  <si>
    <t>高新区</t>
    <phoneticPr fontId="3" type="noConversion"/>
  </si>
  <si>
    <t>7805</t>
    <phoneticPr fontId="3" type="noConversion"/>
  </si>
  <si>
    <t>各乡政2019年征地补偿费</t>
    <phoneticPr fontId="3" type="noConversion"/>
  </si>
  <si>
    <t>2019乡镇年失地农民补助</t>
    <phoneticPr fontId="3" type="noConversion"/>
  </si>
  <si>
    <t>产业引导发展资金</t>
    <phoneticPr fontId="3" type="noConversion"/>
  </si>
  <si>
    <t>第什营镇</t>
    <phoneticPr fontId="3" type="noConversion"/>
  </si>
  <si>
    <t>第什营镇2019革命老区转移支付资金</t>
    <phoneticPr fontId="3" type="noConversion"/>
  </si>
  <si>
    <t>方营镇2019革命老区转移支付资金</t>
    <phoneticPr fontId="3" type="noConversion"/>
  </si>
  <si>
    <t>梨元屯镇</t>
    <phoneticPr fontId="3" type="noConversion"/>
  </si>
  <si>
    <t>梨元屯镇2019中央补助基层行政单位经费</t>
    <phoneticPr fontId="3" type="noConversion"/>
  </si>
  <si>
    <t>固献乡2019革命老区转移支付资金</t>
    <phoneticPr fontId="3" type="noConversion"/>
  </si>
  <si>
    <t>贺钊乡</t>
    <phoneticPr fontId="3" type="noConversion"/>
  </si>
  <si>
    <t>固献乡2019中央补助基层行政单位经费</t>
    <phoneticPr fontId="3" type="noConversion"/>
  </si>
  <si>
    <t>贺钊乡2019中央补助基层行政单位经费</t>
    <phoneticPr fontId="3" type="noConversion"/>
  </si>
  <si>
    <t>高公庄乡</t>
    <phoneticPr fontId="3" type="noConversion"/>
  </si>
  <si>
    <t>高公庄乡2019革命老区转移支付资金</t>
    <phoneticPr fontId="3" type="noConversion"/>
  </si>
  <si>
    <t>高公庄乡2019中央补助基层行政单位经费</t>
    <phoneticPr fontId="3" type="noConversion"/>
  </si>
  <si>
    <t>赵村乡园区办公经费</t>
    <phoneticPr fontId="3" type="noConversion"/>
  </si>
  <si>
    <t>赵村乡乐源牧业奶牛补贴</t>
    <phoneticPr fontId="3" type="noConversion"/>
  </si>
  <si>
    <t>赵村乡君邦牧业奶牛补贴</t>
    <phoneticPr fontId="3" type="noConversion"/>
  </si>
  <si>
    <t>19年巨腾商务中心物业管理服务费用</t>
    <phoneticPr fontId="3" type="noConversion"/>
  </si>
  <si>
    <t>高新区法律顾问费用</t>
    <phoneticPr fontId="3" type="noConversion"/>
  </si>
  <si>
    <t>南区污水处理厂运营费用</t>
    <phoneticPr fontId="3" type="noConversion"/>
  </si>
  <si>
    <t>归还欧塑型材有限公司贷款利息</t>
    <phoneticPr fontId="3" type="noConversion"/>
  </si>
  <si>
    <t>产业引导基金</t>
    <phoneticPr fontId="3" type="noConversion"/>
  </si>
  <si>
    <t>液晶显示终端项目生产车间装修、改造工程项目</t>
    <phoneticPr fontId="3" type="noConversion"/>
  </si>
  <si>
    <t>顺义园区工作经费</t>
    <phoneticPr fontId="3" type="noConversion"/>
  </si>
  <si>
    <t>梨元屯镇汽配园区规划及园区专项</t>
    <phoneticPr fontId="3" type="noConversion"/>
  </si>
  <si>
    <t>七级镇建材园区规划及园区专项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</si>
</sst>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0.0_ "/>
    <numFmt numFmtId="177" formatCode="0_ "/>
    <numFmt numFmtId="178" formatCode="0.0"/>
    <numFmt numFmtId="179" formatCode="0_);[Red]\(0\)"/>
    <numFmt numFmtId="180" formatCode="0;_렀"/>
    <numFmt numFmtId="181" formatCode="0.00_ "/>
  </numFmts>
  <fonts count="62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18"/>
      <name val="Times New Roman"/>
      <family val="1"/>
    </font>
    <font>
      <sz val="18"/>
      <name val="方正小标宋_GBK"/>
      <charset val="134"/>
    </font>
    <font>
      <sz val="9"/>
      <name val="宋体"/>
      <family val="3"/>
      <charset val="134"/>
    </font>
    <font>
      <sz val="12"/>
      <name val="方正仿宋_GBK"/>
      <charset val="134"/>
    </font>
    <font>
      <b/>
      <sz val="12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20"/>
      <name val="宋体"/>
      <family val="3"/>
      <charset val="134"/>
    </font>
    <font>
      <sz val="11"/>
      <name val="黑体"/>
      <family val="3"/>
      <charset val="134"/>
    </font>
    <font>
      <sz val="11"/>
      <name val="方正书宋_GBK"/>
      <charset val="134"/>
    </font>
    <font>
      <b/>
      <sz val="11"/>
      <name val="方正书宋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9"/>
      <name val="Times New Roman"/>
      <family val="1"/>
    </font>
    <font>
      <sz val="14"/>
      <name val="Times New Roman"/>
      <family val="1"/>
    </font>
    <font>
      <sz val="10.5"/>
      <name val="方正仿宋_GBK"/>
      <charset val="134"/>
    </font>
    <font>
      <sz val="9"/>
      <name val="方正仿宋_GBK"/>
      <charset val="134"/>
    </font>
    <font>
      <sz val="9"/>
      <name val="方正书宋_GBK"/>
      <charset val="134"/>
    </font>
    <font>
      <b/>
      <sz val="9"/>
      <name val="方正书宋_GBK"/>
      <charset val="134"/>
    </font>
    <font>
      <sz val="10.5"/>
      <name val="Times New Roman"/>
      <family val="1"/>
    </font>
    <font>
      <b/>
      <sz val="9"/>
      <name val="Times New Roman"/>
      <family val="1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6"/>
      <name val="宋体"/>
      <family val="3"/>
      <charset val="134"/>
    </font>
    <font>
      <b/>
      <sz val="16"/>
      <name val="方正楷体_GBK"/>
      <charset val="134"/>
    </font>
    <font>
      <sz val="16"/>
      <name val="Times New Roman"/>
      <family val="1"/>
    </font>
    <font>
      <sz val="16"/>
      <name val="方正仿宋_GBK"/>
      <charset val="134"/>
    </font>
    <font>
      <sz val="16"/>
      <name val="宋体"/>
      <family val="3"/>
      <charset val="134"/>
    </font>
    <font>
      <b/>
      <sz val="12"/>
      <color indexed="8"/>
      <name val="仿宋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8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name val="Times New Roman"/>
      <family val="1"/>
    </font>
    <font>
      <sz val="14"/>
      <name val="仿宋"/>
      <family val="3"/>
      <charset val="134"/>
    </font>
    <font>
      <b/>
      <sz val="14"/>
      <name val="仿宋"/>
      <family val="3"/>
      <charset val="134"/>
    </font>
    <font>
      <sz val="12"/>
      <name val="仿宋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4" fillId="0" borderId="0"/>
    <xf numFmtId="0" fontId="4" fillId="0" borderId="0"/>
    <xf numFmtId="0" fontId="4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37" fontId="14" fillId="0" borderId="0"/>
    <xf numFmtId="0" fontId="15" fillId="0" borderId="0"/>
    <xf numFmtId="9" fontId="4" fillId="0" borderId="0" applyFont="0" applyFill="0" applyBorder="0" applyAlignment="0" applyProtection="0"/>
    <xf numFmtId="0" fontId="16" fillId="0" borderId="1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4" fillId="0" borderId="0"/>
    <xf numFmtId="0" fontId="11" fillId="0" borderId="0"/>
    <xf numFmtId="0" fontId="8" fillId="0" borderId="0">
      <protection locked="0"/>
    </xf>
    <xf numFmtId="0" fontId="8" fillId="0" borderId="0">
      <protection locked="0"/>
    </xf>
    <xf numFmtId="0" fontId="2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protection locked="0"/>
    </xf>
    <xf numFmtId="0" fontId="3" fillId="0" borderId="0">
      <alignment vertical="center"/>
    </xf>
    <xf numFmtId="0" fontId="2" fillId="0" borderId="0"/>
    <xf numFmtId="0" fontId="15" fillId="0" borderId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" fontId="16" fillId="0" borderId="1">
      <alignment vertical="center"/>
      <protection locked="0"/>
    </xf>
    <xf numFmtId="0" fontId="17" fillId="0" borderId="0"/>
    <xf numFmtId="178" fontId="16" fillId="0" borderId="1">
      <alignment vertical="center"/>
      <protection locked="0"/>
    </xf>
    <xf numFmtId="0" fontId="4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</cellStyleXfs>
  <cellXfs count="263">
    <xf numFmtId="0" fontId="0" fillId="0" borderId="0" xfId="0"/>
    <xf numFmtId="0" fontId="5" fillId="0" borderId="0" xfId="52" applyFont="1"/>
    <xf numFmtId="179" fontId="18" fillId="0" borderId="0" xfId="57" applyNumberFormat="1" applyFont="1" applyFill="1" applyAlignment="1">
      <alignment vertical="top"/>
      <protection locked="0"/>
    </xf>
    <xf numFmtId="0" fontId="18" fillId="0" borderId="0" xfId="57" applyFont="1" applyFill="1" applyAlignment="1">
      <alignment vertical="top"/>
      <protection locked="0"/>
    </xf>
    <xf numFmtId="49" fontId="18" fillId="0" borderId="0" xfId="57" applyNumberFormat="1" applyFont="1" applyFill="1" applyAlignment="1">
      <alignment horizontal="left" vertical="top"/>
      <protection locked="0"/>
    </xf>
    <xf numFmtId="179" fontId="18" fillId="0" borderId="1" xfId="57" applyNumberFormat="1" applyFont="1" applyFill="1" applyBorder="1" applyAlignment="1">
      <alignment vertical="center"/>
      <protection locked="0"/>
    </xf>
    <xf numFmtId="49" fontId="18" fillId="0" borderId="1" xfId="57" applyNumberFormat="1" applyFont="1" applyFill="1" applyBorder="1" applyAlignment="1">
      <alignment horizontal="left" vertical="center" indent="1"/>
      <protection locked="0"/>
    </xf>
    <xf numFmtId="49" fontId="19" fillId="0" borderId="1" xfId="57" applyNumberFormat="1" applyFont="1" applyFill="1" applyBorder="1" applyAlignment="1">
      <alignment horizontal="left" vertical="center"/>
      <protection locked="0"/>
    </xf>
    <xf numFmtId="177" fontId="19" fillId="0" borderId="1" xfId="57" applyNumberFormat="1" applyFont="1" applyFill="1" applyBorder="1" applyAlignment="1">
      <alignment vertical="center"/>
      <protection locked="0"/>
    </xf>
    <xf numFmtId="179" fontId="19" fillId="0" borderId="1" xfId="57" applyNumberFormat="1" applyFont="1" applyFill="1" applyBorder="1" applyAlignment="1">
      <alignment vertical="center"/>
      <protection locked="0"/>
    </xf>
    <xf numFmtId="0" fontId="10" fillId="0" borderId="0" xfId="52" applyFont="1" applyAlignment="1">
      <alignment horizontal="center"/>
    </xf>
    <xf numFmtId="176" fontId="5" fillId="0" borderId="0" xfId="52" applyNumberFormat="1" applyFont="1" applyAlignment="1">
      <alignment horizontal="right" vertical="center"/>
    </xf>
    <xf numFmtId="0" fontId="19" fillId="0" borderId="0" xfId="52" applyFont="1" applyBorder="1" applyAlignment="1">
      <alignment horizontal="center" vertical="center"/>
    </xf>
    <xf numFmtId="0" fontId="19" fillId="0" borderId="0" xfId="52" applyFont="1" applyAlignment="1">
      <alignment horizontal="center" vertical="center"/>
    </xf>
    <xf numFmtId="0" fontId="18" fillId="0" borderId="0" xfId="52" applyFont="1" applyBorder="1"/>
    <xf numFmtId="0" fontId="18" fillId="0" borderId="0" xfId="52" applyFont="1"/>
    <xf numFmtId="0" fontId="19" fillId="0" borderId="0" xfId="52" applyFont="1" applyBorder="1"/>
    <xf numFmtId="0" fontId="19" fillId="0" borderId="0" xfId="52" applyFont="1"/>
    <xf numFmtId="1" fontId="19" fillId="0" borderId="1" xfId="52" applyNumberFormat="1" applyFont="1" applyBorder="1" applyAlignment="1" applyProtection="1">
      <alignment horizontal="center" vertical="center" wrapText="1"/>
      <protection locked="0"/>
    </xf>
    <xf numFmtId="49" fontId="25" fillId="0" borderId="1" xfId="57" applyNumberFormat="1" applyFont="1" applyFill="1" applyBorder="1" applyAlignment="1">
      <alignment horizontal="left" vertical="center" indent="1"/>
      <protection locked="0"/>
    </xf>
    <xf numFmtId="49" fontId="23" fillId="0" borderId="1" xfId="57" applyNumberFormat="1" applyFont="1" applyFill="1" applyBorder="1" applyAlignment="1">
      <alignment horizontal="center" vertical="center"/>
      <protection locked="0"/>
    </xf>
    <xf numFmtId="0" fontId="22" fillId="0" borderId="0" xfId="57" applyFont="1" applyFill="1" applyAlignment="1">
      <alignment vertical="top"/>
      <protection locked="0"/>
    </xf>
    <xf numFmtId="0" fontId="22" fillId="0" borderId="0" xfId="38" applyFont="1" applyFill="1" applyAlignment="1">
      <alignment vertical="center" wrapText="1"/>
    </xf>
    <xf numFmtId="179" fontId="22" fillId="0" borderId="0" xfId="57" applyNumberFormat="1" applyFont="1" applyFill="1" applyAlignment="1">
      <alignment vertical="top"/>
      <protection locked="0"/>
    </xf>
    <xf numFmtId="0" fontId="22" fillId="0" borderId="0" xfId="38" applyFont="1" applyFill="1" applyAlignment="1">
      <alignment horizontal="center" vertical="center" wrapText="1"/>
    </xf>
    <xf numFmtId="0" fontId="18" fillId="0" borderId="0" xfId="59" applyFont="1" applyBorder="1" applyAlignment="1">
      <alignment horizontal="left" vertical="center"/>
    </xf>
    <xf numFmtId="0" fontId="26" fillId="0" borderId="0" xfId="57" applyFont="1" applyFill="1" applyAlignment="1">
      <alignment vertical="top"/>
      <protection locked="0"/>
    </xf>
    <xf numFmtId="49" fontId="26" fillId="0" borderId="0" xfId="38" applyNumberFormat="1" applyFont="1" applyFill="1"/>
    <xf numFmtId="2" fontId="26" fillId="0" borderId="0" xfId="38" applyNumberFormat="1" applyFont="1" applyFill="1"/>
    <xf numFmtId="179" fontId="26" fillId="0" borderId="0" xfId="57" applyNumberFormat="1" applyFont="1" applyFill="1" applyAlignment="1">
      <alignment vertical="top"/>
      <protection locked="0"/>
    </xf>
    <xf numFmtId="179" fontId="18" fillId="0" borderId="0" xfId="57" applyNumberFormat="1" applyFont="1" applyFill="1" applyAlignment="1">
      <alignment horizontal="right" vertical="top"/>
      <protection locked="0"/>
    </xf>
    <xf numFmtId="49" fontId="19" fillId="0" borderId="1" xfId="57" applyNumberFormat="1" applyFont="1" applyFill="1" applyBorder="1" applyAlignment="1">
      <alignment horizontal="center" vertical="center"/>
      <protection locked="0"/>
    </xf>
    <xf numFmtId="0" fontId="19" fillId="0" borderId="1" xfId="57" applyFont="1" applyFill="1" applyBorder="1" applyAlignment="1">
      <alignment horizontal="center" vertical="center"/>
      <protection locked="0"/>
    </xf>
    <xf numFmtId="179" fontId="19" fillId="0" borderId="1" xfId="57" applyNumberFormat="1" applyFont="1" applyFill="1" applyBorder="1" applyAlignment="1">
      <alignment horizontal="center" vertical="center"/>
      <protection locked="0"/>
    </xf>
    <xf numFmtId="0" fontId="18" fillId="0" borderId="0" xfId="38" applyFont="1" applyFill="1" applyAlignment="1">
      <alignment vertical="center" wrapText="1"/>
    </xf>
    <xf numFmtId="0" fontId="18" fillId="0" borderId="0" xfId="38" applyFont="1" applyFill="1" applyAlignment="1">
      <alignment horizontal="center" vertical="center" wrapText="1"/>
    </xf>
    <xf numFmtId="0" fontId="19" fillId="0" borderId="1" xfId="57" applyFont="1" applyFill="1" applyBorder="1" applyAlignment="1">
      <alignment horizontal="left" vertical="center"/>
      <protection locked="0"/>
    </xf>
    <xf numFmtId="177" fontId="18" fillId="0" borderId="0" xfId="57" applyNumberFormat="1" applyFont="1" applyFill="1" applyAlignment="1">
      <alignment vertical="top"/>
      <protection locked="0"/>
    </xf>
    <xf numFmtId="181" fontId="18" fillId="0" borderId="0" xfId="57" applyNumberFormat="1" applyFont="1" applyFill="1" applyAlignment="1">
      <alignment vertical="top"/>
      <protection locked="0"/>
    </xf>
    <xf numFmtId="49" fontId="18" fillId="0" borderId="0" xfId="38" applyNumberFormat="1" applyFont="1" applyFill="1"/>
    <xf numFmtId="2" fontId="18" fillId="0" borderId="0" xfId="38" applyNumberFormat="1" applyFont="1" applyFill="1"/>
    <xf numFmtId="49" fontId="18" fillId="0" borderId="0" xfId="38" applyNumberFormat="1" applyFont="1" applyFill="1" applyAlignment="1" applyProtection="1">
      <alignment vertical="center"/>
      <protection locked="0"/>
    </xf>
    <xf numFmtId="2" fontId="18" fillId="0" borderId="0" xfId="38" applyNumberFormat="1" applyFont="1" applyFill="1" applyAlignment="1" applyProtection="1">
      <alignment vertical="center"/>
      <protection locked="0"/>
    </xf>
    <xf numFmtId="0" fontId="18" fillId="0" borderId="1" xfId="57" applyFont="1" applyFill="1" applyBorder="1" applyAlignment="1">
      <alignment horizontal="left" vertical="center" indent="2"/>
      <protection locked="0"/>
    </xf>
    <xf numFmtId="180" fontId="18" fillId="0" borderId="0" xfId="57" applyNumberFormat="1" applyFont="1" applyFill="1" applyAlignment="1">
      <alignment vertical="top"/>
      <protection locked="0"/>
    </xf>
    <xf numFmtId="177" fontId="26" fillId="0" borderId="0" xfId="57" applyNumberFormat="1" applyFont="1" applyFill="1" applyAlignment="1">
      <alignment vertical="top"/>
      <protection locked="0"/>
    </xf>
    <xf numFmtId="49" fontId="26" fillId="0" borderId="0" xfId="38" applyNumberFormat="1" applyFont="1" applyFill="1" applyAlignment="1" applyProtection="1">
      <alignment vertical="center"/>
      <protection locked="0"/>
    </xf>
    <xf numFmtId="2" fontId="26" fillId="0" borderId="0" xfId="38" applyNumberFormat="1" applyFont="1" applyFill="1" applyAlignment="1" applyProtection="1">
      <alignment vertical="center"/>
      <protection locked="0"/>
    </xf>
    <xf numFmtId="49" fontId="18" fillId="0" borderId="1" xfId="57" applyNumberFormat="1" applyFont="1" applyFill="1" applyBorder="1" applyAlignment="1">
      <alignment horizontal="left" vertical="center"/>
      <protection locked="0"/>
    </xf>
    <xf numFmtId="49" fontId="19" fillId="0" borderId="0" xfId="52" applyNumberFormat="1" applyFont="1" applyBorder="1" applyAlignment="1">
      <alignment horizontal="left" vertical="center"/>
    </xf>
    <xf numFmtId="49" fontId="19" fillId="0" borderId="0" xfId="52" applyNumberFormat="1" applyFont="1" applyAlignment="1">
      <alignment horizontal="left" vertical="center"/>
    </xf>
    <xf numFmtId="49" fontId="18" fillId="0" borderId="0" xfId="52" applyNumberFormat="1" applyFont="1" applyBorder="1" applyAlignment="1">
      <alignment horizontal="left" indent="1"/>
    </xf>
    <xf numFmtId="49" fontId="18" fillId="0" borderId="0" xfId="52" applyNumberFormat="1" applyFont="1" applyAlignment="1">
      <alignment horizontal="left" indent="1"/>
    </xf>
    <xf numFmtId="49" fontId="18" fillId="0" borderId="0" xfId="38" applyNumberFormat="1" applyFont="1" applyFill="1" applyAlignment="1">
      <alignment horizontal="left"/>
    </xf>
    <xf numFmtId="49" fontId="18" fillId="0" borderId="0" xfId="38" applyNumberFormat="1" applyFont="1" applyFill="1" applyAlignment="1" applyProtection="1">
      <alignment horizontal="left" vertical="center"/>
      <protection locked="0"/>
    </xf>
    <xf numFmtId="49" fontId="18" fillId="0" borderId="0" xfId="57" applyNumberFormat="1" applyFont="1" applyFill="1" applyAlignment="1">
      <alignment horizontal="left" vertical="top" indent="1"/>
      <protection locked="0"/>
    </xf>
    <xf numFmtId="49" fontId="18" fillId="0" borderId="0" xfId="38" applyNumberFormat="1" applyFont="1" applyFill="1" applyAlignment="1">
      <alignment horizontal="left" indent="1"/>
    </xf>
    <xf numFmtId="49" fontId="18" fillId="0" borderId="0" xfId="38" applyNumberFormat="1" applyFont="1" applyFill="1" applyAlignment="1" applyProtection="1">
      <alignment horizontal="left" vertical="center" indent="1"/>
      <protection locked="0"/>
    </xf>
    <xf numFmtId="49" fontId="18" fillId="0" borderId="1" xfId="57" applyNumberFormat="1" applyFont="1" applyFill="1" applyBorder="1" applyAlignment="1">
      <alignment horizontal="left" vertical="center" indent="2"/>
      <protection locked="0"/>
    </xf>
    <xf numFmtId="49" fontId="18" fillId="0" borderId="0" xfId="57" applyNumberFormat="1" applyFont="1" applyFill="1" applyAlignment="1">
      <alignment horizontal="left" vertical="top" indent="2"/>
      <protection locked="0"/>
    </xf>
    <xf numFmtId="49" fontId="18" fillId="0" borderId="0" xfId="38" applyNumberFormat="1" applyFont="1" applyFill="1" applyAlignment="1">
      <alignment horizontal="left" indent="2"/>
    </xf>
    <xf numFmtId="49" fontId="18" fillId="0" borderId="0" xfId="38" applyNumberFormat="1" applyFont="1" applyFill="1" applyAlignment="1" applyProtection="1">
      <alignment horizontal="left" vertical="center" indent="2"/>
      <protection locked="0"/>
    </xf>
    <xf numFmtId="49" fontId="25" fillId="0" borderId="1" xfId="57" applyNumberFormat="1" applyFont="1" applyFill="1" applyBorder="1" applyAlignment="1">
      <alignment horizontal="left" vertical="center" indent="2"/>
      <protection locked="0"/>
    </xf>
    <xf numFmtId="0" fontId="5" fillId="0" borderId="0" xfId="38" applyFont="1" applyFill="1" applyAlignment="1">
      <alignment vertical="center"/>
    </xf>
    <xf numFmtId="179" fontId="18" fillId="0" borderId="0" xfId="38" applyNumberFormat="1" applyFont="1" applyFill="1" applyAlignment="1">
      <alignment horizontal="right" vertical="center"/>
    </xf>
    <xf numFmtId="179" fontId="5" fillId="0" borderId="0" xfId="38" applyNumberFormat="1" applyFont="1" applyFill="1" applyAlignment="1">
      <alignment vertical="center"/>
    </xf>
    <xf numFmtId="0" fontId="18" fillId="0" borderId="0" xfId="38" applyFont="1" applyFill="1" applyAlignment="1">
      <alignment vertical="center"/>
    </xf>
    <xf numFmtId="0" fontId="23" fillId="0" borderId="1" xfId="38" applyFont="1" applyFill="1" applyBorder="1" applyAlignment="1">
      <alignment horizontal="center" vertical="center"/>
    </xf>
    <xf numFmtId="179" fontId="23" fillId="0" borderId="1" xfId="38" applyNumberFormat="1" applyFont="1" applyFill="1" applyBorder="1" applyAlignment="1">
      <alignment horizontal="center" vertical="center"/>
    </xf>
    <xf numFmtId="0" fontId="23" fillId="0" borderId="0" xfId="38" applyFont="1" applyFill="1" applyAlignment="1">
      <alignment vertical="center"/>
    </xf>
    <xf numFmtId="179" fontId="19" fillId="0" borderId="1" xfId="38" applyNumberFormat="1" applyFont="1" applyFill="1" applyBorder="1" applyAlignment="1">
      <alignment horizontal="right" vertical="center"/>
    </xf>
    <xf numFmtId="0" fontId="19" fillId="0" borderId="0" xfId="38" applyFont="1" applyFill="1" applyAlignment="1">
      <alignment vertical="center"/>
    </xf>
    <xf numFmtId="0" fontId="19" fillId="0" borderId="1" xfId="38" applyFont="1" applyFill="1" applyBorder="1" applyAlignment="1">
      <alignment horizontal="center" vertical="center"/>
    </xf>
    <xf numFmtId="49" fontId="19" fillId="0" borderId="0" xfId="38" applyNumberFormat="1" applyFont="1" applyFill="1" applyAlignment="1">
      <alignment horizontal="left" vertical="center"/>
    </xf>
    <xf numFmtId="49" fontId="18" fillId="0" borderId="1" xfId="38" applyNumberFormat="1" applyFont="1" applyFill="1" applyBorder="1" applyAlignment="1">
      <alignment horizontal="left" vertical="center" indent="1"/>
    </xf>
    <xf numFmtId="49" fontId="18" fillId="0" borderId="0" xfId="38" applyNumberFormat="1" applyFont="1" applyFill="1" applyAlignment="1">
      <alignment horizontal="left" vertical="center" indent="1"/>
    </xf>
    <xf numFmtId="179" fontId="19" fillId="0" borderId="1" xfId="38" applyNumberFormat="1" applyFont="1" applyFill="1" applyBorder="1" applyAlignment="1">
      <alignment horizontal="center" vertical="center"/>
    </xf>
    <xf numFmtId="0" fontId="27" fillId="0" borderId="0" xfId="59" applyFont="1" applyBorder="1" applyAlignment="1">
      <alignment horizontal="left" vertical="center"/>
    </xf>
    <xf numFmtId="49" fontId="25" fillId="0" borderId="1" xfId="38" applyNumberFormat="1" applyFont="1" applyFill="1" applyBorder="1" applyAlignment="1">
      <alignment horizontal="left" vertical="center" indent="1"/>
    </xf>
    <xf numFmtId="49" fontId="19" fillId="0" borderId="1" xfId="57" applyNumberFormat="1" applyFont="1" applyFill="1" applyBorder="1" applyAlignment="1">
      <alignment horizontal="left" vertical="center" indent="1"/>
      <protection locked="0"/>
    </xf>
    <xf numFmtId="179" fontId="32" fillId="0" borderId="0" xfId="57" applyNumberFormat="1" applyFont="1" applyFill="1" applyAlignment="1">
      <alignment horizontal="right" vertical="top"/>
      <protection locked="0"/>
    </xf>
    <xf numFmtId="0" fontId="19" fillId="0" borderId="0" xfId="57" applyFont="1" applyFill="1" applyAlignment="1">
      <alignment vertical="top"/>
      <protection locked="0"/>
    </xf>
    <xf numFmtId="0" fontId="33" fillId="0" borderId="0" xfId="57" applyFont="1" applyFill="1" applyAlignment="1">
      <alignment vertical="top"/>
      <protection locked="0"/>
    </xf>
    <xf numFmtId="0" fontId="33" fillId="0" borderId="0" xfId="38" applyFont="1" applyFill="1" applyAlignment="1">
      <alignment vertical="center" wrapText="1"/>
    </xf>
    <xf numFmtId="179" fontId="33" fillId="0" borderId="0" xfId="57" applyNumberFormat="1" applyFont="1" applyFill="1" applyAlignment="1">
      <alignment vertical="top"/>
      <protection locked="0"/>
    </xf>
    <xf numFmtId="0" fontId="33" fillId="0" borderId="0" xfId="38" applyFont="1" applyFill="1" applyAlignment="1">
      <alignment horizontal="center" vertical="center" wrapText="1"/>
    </xf>
    <xf numFmtId="49" fontId="18" fillId="0" borderId="1" xfId="57" applyNumberFormat="1" applyFont="1" applyFill="1" applyBorder="1" applyAlignment="1">
      <alignment horizontal="center" vertical="center"/>
      <protection locked="0"/>
    </xf>
    <xf numFmtId="181" fontId="26" fillId="0" borderId="0" xfId="57" applyNumberFormat="1" applyFont="1" applyFill="1" applyAlignment="1">
      <alignment vertical="top"/>
      <protection locked="0"/>
    </xf>
    <xf numFmtId="0" fontId="26" fillId="0" borderId="0" xfId="38" applyFont="1" applyFill="1" applyAlignment="1">
      <alignment vertical="center" wrapText="1"/>
    </xf>
    <xf numFmtId="0" fontId="26" fillId="0" borderId="0" xfId="38" applyFont="1" applyFill="1" applyAlignment="1">
      <alignment horizontal="center" vertical="center" wrapText="1"/>
    </xf>
    <xf numFmtId="177" fontId="18" fillId="0" borderId="1" xfId="57" applyNumberFormat="1" applyFont="1" applyFill="1" applyBorder="1" applyAlignment="1">
      <alignment vertical="center"/>
      <protection locked="0"/>
    </xf>
    <xf numFmtId="49" fontId="26" fillId="0" borderId="0" xfId="57" applyNumberFormat="1" applyFont="1" applyFill="1" applyAlignment="1">
      <alignment horizontal="left" vertical="top" indent="1"/>
      <protection locked="0"/>
    </xf>
    <xf numFmtId="49" fontId="26" fillId="0" borderId="0" xfId="38" applyNumberFormat="1" applyFont="1" applyFill="1" applyAlignment="1">
      <alignment horizontal="left" indent="1"/>
    </xf>
    <xf numFmtId="49" fontId="26" fillId="0" borderId="0" xfId="38" applyNumberFormat="1" applyFont="1" applyFill="1" applyAlignment="1" applyProtection="1">
      <alignment horizontal="left" vertical="center" indent="1"/>
      <protection locked="0"/>
    </xf>
    <xf numFmtId="49" fontId="26" fillId="0" borderId="0" xfId="57" applyNumberFormat="1" applyFont="1" applyFill="1" applyAlignment="1">
      <alignment horizontal="left" vertical="top" indent="2"/>
      <protection locked="0"/>
    </xf>
    <xf numFmtId="49" fontId="26" fillId="0" borderId="0" xfId="38" applyNumberFormat="1" applyFont="1" applyFill="1" applyAlignment="1">
      <alignment horizontal="left" indent="2"/>
    </xf>
    <xf numFmtId="49" fontId="26" fillId="0" borderId="0" xfId="38" applyNumberFormat="1" applyFont="1" applyFill="1" applyAlignment="1" applyProtection="1">
      <alignment horizontal="left" vertical="center" indent="2"/>
      <protection locked="0"/>
    </xf>
    <xf numFmtId="180" fontId="26" fillId="0" borderId="0" xfId="57" applyNumberFormat="1" applyFont="1" applyFill="1" applyAlignment="1">
      <alignment vertical="top"/>
      <protection locked="0"/>
    </xf>
    <xf numFmtId="179" fontId="18" fillId="0" borderId="0" xfId="57" applyNumberFormat="1" applyFont="1" applyFill="1" applyAlignment="1">
      <alignment horizontal="right" vertical="center"/>
      <protection locked="0"/>
    </xf>
    <xf numFmtId="1" fontId="23" fillId="0" borderId="1" xfId="52" applyNumberFormat="1" applyFont="1" applyBorder="1" applyAlignment="1" applyProtection="1">
      <alignment horizontal="center" vertical="center" wrapText="1"/>
      <protection locked="0"/>
    </xf>
    <xf numFmtId="0" fontId="23" fillId="0" borderId="1" xfId="52" applyFont="1" applyBorder="1" applyAlignment="1">
      <alignment horizontal="center" vertical="center"/>
    </xf>
    <xf numFmtId="0" fontId="24" fillId="0" borderId="2" xfId="57" applyFont="1" applyFill="1" applyBorder="1" applyAlignment="1">
      <alignment horizontal="center" vertical="center"/>
      <protection locked="0"/>
    </xf>
    <xf numFmtId="0" fontId="27" fillId="0" borderId="0" xfId="59" applyFont="1" applyBorder="1" applyAlignment="1">
      <alignment horizontal="left" vertical="center" wrapText="1"/>
    </xf>
    <xf numFmtId="0" fontId="5" fillId="0" borderId="0" xfId="52" applyFont="1" applyAlignment="1">
      <alignment wrapText="1"/>
    </xf>
    <xf numFmtId="49" fontId="7" fillId="0" borderId="0" xfId="52" applyNumberFormat="1" applyFont="1" applyAlignment="1">
      <alignment horizontal="centerContinuous" vertical="center" wrapText="1"/>
    </xf>
    <xf numFmtId="49" fontId="6" fillId="0" borderId="0" xfId="52" applyNumberFormat="1" applyFont="1" applyAlignment="1">
      <alignment horizontal="centerContinuous" vertical="center" wrapText="1"/>
    </xf>
    <xf numFmtId="0" fontId="19" fillId="0" borderId="0" xfId="52" applyFont="1" applyAlignment="1">
      <alignment horizontal="center" wrapText="1"/>
    </xf>
    <xf numFmtId="0" fontId="18" fillId="0" borderId="0" xfId="52" applyFont="1" applyAlignment="1">
      <alignment wrapText="1"/>
    </xf>
    <xf numFmtId="0" fontId="23" fillId="0" borderId="1" xfId="52" applyFont="1" applyBorder="1" applyAlignment="1">
      <alignment horizontal="center" vertical="center" wrapText="1"/>
    </xf>
    <xf numFmtId="0" fontId="23" fillId="0" borderId="0" xfId="52" applyFont="1" applyBorder="1" applyAlignment="1">
      <alignment horizontal="center" vertical="center" wrapText="1"/>
    </xf>
    <xf numFmtId="0" fontId="23" fillId="0" borderId="0" xfId="52" applyFont="1" applyAlignment="1">
      <alignment horizontal="center" vertical="center" wrapText="1"/>
    </xf>
    <xf numFmtId="177" fontId="18" fillId="0" borderId="1" xfId="52" applyNumberFormat="1" applyFont="1" applyFill="1" applyBorder="1" applyAlignment="1">
      <alignment horizontal="right" vertical="center" wrapText="1"/>
    </xf>
    <xf numFmtId="0" fontId="19" fillId="0" borderId="0" xfId="52" applyFont="1" applyBorder="1" applyAlignment="1">
      <alignment horizontal="center" vertical="center" wrapText="1"/>
    </xf>
    <xf numFmtId="0" fontId="19" fillId="0" borderId="0" xfId="52" applyFont="1" applyAlignment="1">
      <alignment horizontal="center" vertical="center" wrapText="1"/>
    </xf>
    <xf numFmtId="0" fontId="18" fillId="0" borderId="0" xfId="52" applyFont="1" applyBorder="1" applyAlignment="1">
      <alignment wrapText="1"/>
    </xf>
    <xf numFmtId="0" fontId="19" fillId="0" borderId="1" xfId="52" applyFont="1" applyBorder="1" applyAlignment="1">
      <alignment horizontal="center" vertical="center" wrapText="1"/>
    </xf>
    <xf numFmtId="177" fontId="18" fillId="0" borderId="1" xfId="52" applyNumberFormat="1" applyFont="1" applyBorder="1" applyAlignment="1">
      <alignment horizontal="right" vertical="center" wrapText="1"/>
    </xf>
    <xf numFmtId="0" fontId="19" fillId="0" borderId="0" xfId="52" applyFont="1" applyBorder="1" applyAlignment="1">
      <alignment wrapText="1"/>
    </xf>
    <xf numFmtId="0" fontId="19" fillId="0" borderId="0" xfId="52" applyFont="1" applyAlignment="1">
      <alignment wrapText="1"/>
    </xf>
    <xf numFmtId="49" fontId="24" fillId="0" borderId="1" xfId="57" applyNumberFormat="1" applyFont="1" applyFill="1" applyBorder="1" applyAlignment="1">
      <alignment horizontal="left" vertical="center"/>
      <protection locked="0"/>
    </xf>
    <xf numFmtId="49" fontId="24" fillId="0" borderId="1" xfId="57" applyNumberFormat="1" applyFont="1" applyFill="1" applyBorder="1" applyAlignment="1">
      <alignment horizontal="left" vertical="center" wrapText="1" indent="1"/>
      <protection locked="0"/>
    </xf>
    <xf numFmtId="49" fontId="25" fillId="0" borderId="1" xfId="38" applyNumberFormat="1" applyFont="1" applyFill="1" applyBorder="1" applyAlignment="1">
      <alignment horizontal="left" vertical="center"/>
    </xf>
    <xf numFmtId="0" fontId="18" fillId="0" borderId="0" xfId="59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 applyProtection="1">
      <alignment vertical="center"/>
    </xf>
    <xf numFmtId="0" fontId="34" fillId="0" borderId="1" xfId="0" applyFont="1" applyFill="1" applyBorder="1" applyAlignment="1">
      <alignment horizontal="distributed" vertical="center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Font="1" applyBorder="1" applyAlignment="1">
      <alignment horizontal="left" vertical="center"/>
    </xf>
    <xf numFmtId="179" fontId="18" fillId="0" borderId="1" xfId="57" applyNumberFormat="1" applyFont="1" applyFill="1" applyBorder="1" applyAlignment="1">
      <alignment horizontal="center" vertical="center"/>
      <protection locked="0"/>
    </xf>
    <xf numFmtId="0" fontId="18" fillId="0" borderId="1" xfId="57" applyNumberFormat="1" applyFont="1" applyFill="1" applyBorder="1" applyAlignment="1">
      <alignment horizontal="center" vertical="center"/>
      <protection locked="0"/>
    </xf>
    <xf numFmtId="0" fontId="2" fillId="0" borderId="0" xfId="52" applyFont="1" applyAlignment="1">
      <alignment wrapText="1"/>
    </xf>
    <xf numFmtId="0" fontId="2" fillId="0" borderId="0" xfId="38" applyFont="1" applyFill="1" applyAlignment="1">
      <alignment vertical="center"/>
    </xf>
    <xf numFmtId="0" fontId="37" fillId="0" borderId="0" xfId="58" applyFont="1" applyAlignment="1">
      <alignment horizontal="left" vertical="center" indent="1"/>
    </xf>
    <xf numFmtId="0" fontId="39" fillId="0" borderId="0" xfId="58" applyFont="1" applyAlignment="1">
      <alignment horizontal="justify" vertical="center"/>
    </xf>
    <xf numFmtId="49" fontId="18" fillId="0" borderId="1" xfId="57" applyNumberFormat="1" applyFont="1" applyFill="1" applyBorder="1" applyAlignment="1">
      <alignment horizontal="left" vertical="top"/>
      <protection locked="0"/>
    </xf>
    <xf numFmtId="49" fontId="2" fillId="0" borderId="0" xfId="57" applyNumberFormat="1" applyFont="1" applyFill="1" applyAlignment="1">
      <alignment horizontal="left" vertical="top"/>
      <protection locked="0"/>
    </xf>
    <xf numFmtId="0" fontId="18" fillId="0" borderId="0" xfId="38" applyNumberFormat="1" applyFont="1" applyFill="1" applyBorder="1" applyAlignment="1">
      <alignment vertical="center"/>
    </xf>
    <xf numFmtId="0" fontId="5" fillId="0" borderId="0" xfId="38" applyNumberFormat="1" applyFont="1" applyFill="1" applyBorder="1" applyAlignment="1">
      <alignment vertical="center"/>
    </xf>
    <xf numFmtId="179" fontId="5" fillId="0" borderId="0" xfId="38" applyNumberFormat="1" applyFont="1" applyFill="1" applyBorder="1" applyAlignment="1">
      <alignment vertical="center"/>
    </xf>
    <xf numFmtId="179" fontId="18" fillId="0" borderId="0" xfId="38" applyNumberFormat="1" applyFont="1" applyFill="1" applyBorder="1" applyAlignment="1">
      <alignment horizontal="right" vertical="center"/>
    </xf>
    <xf numFmtId="0" fontId="19" fillId="0" borderId="1" xfId="38" applyNumberFormat="1" applyFont="1" applyFill="1" applyBorder="1" applyAlignment="1">
      <alignment horizontal="center" vertical="center"/>
    </xf>
    <xf numFmtId="0" fontId="19" fillId="0" borderId="0" xfId="38" applyNumberFormat="1" applyFont="1" applyFill="1" applyBorder="1" applyAlignment="1">
      <alignment vertical="center"/>
    </xf>
    <xf numFmtId="0" fontId="42" fillId="0" borderId="1" xfId="54" applyFont="1" applyFill="1" applyBorder="1" applyAlignment="1">
      <alignment horizontal="left" vertical="center"/>
    </xf>
    <xf numFmtId="0" fontId="42" fillId="0" borderId="1" xfId="54" applyFont="1" applyFill="1" applyBorder="1" applyAlignment="1">
      <alignment horizontal="center" vertical="center"/>
    </xf>
    <xf numFmtId="1" fontId="43" fillId="0" borderId="1" xfId="53" applyNumberFormat="1" applyFont="1" applyBorder="1" applyAlignment="1">
      <alignment vertical="center"/>
    </xf>
    <xf numFmtId="49" fontId="42" fillId="0" borderId="1" xfId="54" applyNumberFormat="1" applyFont="1" applyFill="1" applyBorder="1" applyAlignment="1">
      <alignment horizontal="left" vertical="center"/>
    </xf>
    <xf numFmtId="0" fontId="42" fillId="0" borderId="1" xfId="54" applyFont="1" applyFill="1" applyBorder="1" applyAlignment="1">
      <alignment vertical="center"/>
    </xf>
    <xf numFmtId="49" fontId="44" fillId="0" borderId="1" xfId="54" applyNumberFormat="1" applyFont="1" applyFill="1" applyBorder="1" applyAlignment="1">
      <alignment horizontal="left" vertical="center"/>
    </xf>
    <xf numFmtId="0" fontId="44" fillId="0" borderId="1" xfId="54" applyFont="1" applyFill="1" applyBorder="1" applyAlignment="1">
      <alignment vertical="center"/>
    </xf>
    <xf numFmtId="0" fontId="18" fillId="0" borderId="0" xfId="59" applyNumberFormat="1" applyFont="1" applyFill="1" applyBorder="1" applyAlignment="1">
      <alignment horizontal="left" vertical="center"/>
    </xf>
    <xf numFmtId="0" fontId="18" fillId="0" borderId="0" xfId="57" applyNumberFormat="1" applyFont="1" applyFill="1" applyBorder="1" applyAlignment="1" applyProtection="1">
      <alignment vertical="top"/>
      <protection locked="0"/>
    </xf>
    <xf numFmtId="179" fontId="18" fillId="0" borderId="0" xfId="57" applyNumberFormat="1" applyFont="1" applyFill="1" applyBorder="1" applyAlignment="1" applyProtection="1">
      <alignment vertical="top"/>
      <protection locked="0"/>
    </xf>
    <xf numFmtId="0" fontId="26" fillId="0" borderId="0" xfId="57" applyNumberFormat="1" applyFont="1" applyFill="1" applyBorder="1" applyAlignment="1" applyProtection="1">
      <alignment vertical="top"/>
      <protection locked="0"/>
    </xf>
    <xf numFmtId="49" fontId="18" fillId="0" borderId="0" xfId="57" applyNumberFormat="1" applyFont="1" applyFill="1" applyBorder="1" applyAlignment="1" applyProtection="1">
      <alignment horizontal="left" vertical="top"/>
      <protection locked="0"/>
    </xf>
    <xf numFmtId="179" fontId="18" fillId="0" borderId="0" xfId="57" applyNumberFormat="1" applyFont="1" applyFill="1" applyBorder="1" applyAlignment="1" applyProtection="1">
      <alignment horizontal="right" vertical="top"/>
      <protection locked="0"/>
    </xf>
    <xf numFmtId="49" fontId="19" fillId="0" borderId="1" xfId="57" applyNumberFormat="1" applyFont="1" applyFill="1" applyBorder="1" applyAlignment="1" applyProtection="1">
      <alignment horizontal="center" vertical="center"/>
      <protection locked="0"/>
    </xf>
    <xf numFmtId="0" fontId="19" fillId="0" borderId="1" xfId="57" applyNumberFormat="1" applyFont="1" applyFill="1" applyBorder="1" applyAlignment="1" applyProtection="1">
      <alignment horizontal="center" vertical="center"/>
      <protection locked="0"/>
    </xf>
    <xf numFmtId="179" fontId="19" fillId="0" borderId="1" xfId="57" applyNumberFormat="1" applyFont="1" applyFill="1" applyBorder="1" applyAlignment="1" applyProtection="1">
      <alignment horizontal="center" vertical="center"/>
      <protection locked="0"/>
    </xf>
    <xf numFmtId="0" fontId="42" fillId="0" borderId="1" xfId="56" applyFont="1" applyFill="1" applyBorder="1" applyAlignment="1">
      <alignment horizontal="left" vertical="center"/>
    </xf>
    <xf numFmtId="0" fontId="42" fillId="0" borderId="1" xfId="56" applyFont="1" applyFill="1" applyBorder="1" applyAlignment="1">
      <alignment horizontal="center" vertical="center"/>
    </xf>
    <xf numFmtId="1" fontId="43" fillId="0" borderId="1" xfId="55" applyNumberFormat="1" applyFont="1" applyBorder="1" applyAlignment="1">
      <alignment vertical="center"/>
    </xf>
    <xf numFmtId="49" fontId="42" fillId="0" borderId="1" xfId="56" applyNumberFormat="1" applyFont="1" applyFill="1" applyBorder="1" applyAlignment="1">
      <alignment horizontal="left" vertical="center"/>
    </xf>
    <xf numFmtId="0" fontId="42" fillId="0" borderId="1" xfId="56" applyFont="1" applyFill="1" applyBorder="1" applyAlignment="1">
      <alignment vertical="center"/>
    </xf>
    <xf numFmtId="49" fontId="44" fillId="0" borderId="1" xfId="56" applyNumberFormat="1" applyFont="1" applyFill="1" applyBorder="1" applyAlignment="1">
      <alignment horizontal="left" vertical="center"/>
    </xf>
    <xf numFmtId="0" fontId="44" fillId="0" borderId="1" xfId="56" applyFont="1" applyFill="1" applyBorder="1" applyAlignment="1">
      <alignment vertical="center"/>
    </xf>
    <xf numFmtId="49" fontId="19" fillId="0" borderId="1" xfId="52" applyNumberFormat="1" applyFont="1" applyBorder="1" applyAlignment="1">
      <alignment horizontal="left" vertical="center"/>
    </xf>
    <xf numFmtId="49" fontId="18" fillId="0" borderId="1" xfId="52" applyNumberFormat="1" applyFont="1" applyBorder="1" applyAlignment="1">
      <alignment horizontal="left" indent="1"/>
    </xf>
    <xf numFmtId="0" fontId="5" fillId="0" borderId="1" xfId="52" applyFont="1" applyBorder="1"/>
    <xf numFmtId="0" fontId="34" fillId="0" borderId="1" xfId="52" applyFont="1" applyBorder="1" applyAlignment="1">
      <alignment horizontal="center" vertical="center"/>
    </xf>
    <xf numFmtId="0" fontId="24" fillId="0" borderId="1" xfId="57" applyFont="1" applyFill="1" applyBorder="1" applyAlignment="1">
      <alignment horizontal="center" vertical="center"/>
      <protection locked="0"/>
    </xf>
    <xf numFmtId="0" fontId="18" fillId="0" borderId="1" xfId="57" applyFont="1" applyFill="1" applyBorder="1" applyAlignment="1">
      <alignment horizontal="center" vertical="top"/>
      <protection locked="0"/>
    </xf>
    <xf numFmtId="0" fontId="45" fillId="20" borderId="0" xfId="0" applyFont="1" applyFill="1" applyAlignment="1">
      <alignment vertical="center"/>
    </xf>
    <xf numFmtId="0" fontId="35" fillId="20" borderId="1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16" fillId="0" borderId="1" xfId="0" applyNumberFormat="1" applyFont="1" applyFill="1" applyBorder="1" applyAlignment="1" applyProtection="1">
      <alignment vertical="center"/>
      <protection locked="0"/>
    </xf>
    <xf numFmtId="0" fontId="34" fillId="0" borderId="1" xfId="0" applyFont="1" applyFill="1" applyBorder="1" applyAlignment="1">
      <alignment horizontal="center" vertical="center"/>
    </xf>
    <xf numFmtId="43" fontId="48" fillId="0" borderId="2" xfId="75" applyFont="1" applyBorder="1" applyAlignment="1">
      <alignment horizontal="center" vertical="center" wrapText="1"/>
    </xf>
    <xf numFmtId="43" fontId="48" fillId="0" borderId="4" xfId="75" applyFont="1" applyBorder="1" applyAlignment="1">
      <alignment horizontal="center" vertical="center" wrapText="1"/>
    </xf>
    <xf numFmtId="43" fontId="35" fillId="0" borderId="1" xfId="75" applyFont="1" applyBorder="1" applyAlignment="1">
      <alignment horizontal="center" vertical="center" wrapText="1"/>
    </xf>
    <xf numFmtId="49" fontId="49" fillId="0" borderId="1" xfId="75" applyNumberFormat="1" applyFont="1" applyBorder="1" applyAlignment="1">
      <alignment horizontal="center" vertical="center" wrapText="1"/>
    </xf>
    <xf numFmtId="43" fontId="49" fillId="0" borderId="1" xfId="75" applyFont="1" applyBorder="1" applyAlignment="1">
      <alignment horizontal="left" vertical="center" wrapText="1"/>
    </xf>
    <xf numFmtId="43" fontId="0" fillId="0" borderId="1" xfId="75" applyFont="1" applyBorder="1" applyAlignment="1">
      <alignment vertical="center" wrapText="1"/>
    </xf>
    <xf numFmtId="49" fontId="16" fillId="0" borderId="1" xfId="75" applyNumberFormat="1" applyFont="1" applyBorder="1" applyAlignment="1">
      <alignment horizontal="center" vertical="center" wrapText="1"/>
    </xf>
    <xf numFmtId="43" fontId="16" fillId="0" borderId="1" xfId="75" applyFont="1" applyBorder="1" applyAlignment="1">
      <alignment horizontal="left" vertical="center" wrapText="1"/>
    </xf>
    <xf numFmtId="43" fontId="50" fillId="0" borderId="1" xfId="75" applyFont="1" applyBorder="1" applyAlignment="1">
      <alignment horizontal="left" vertical="center" wrapText="1"/>
    </xf>
    <xf numFmtId="49" fontId="16" fillId="0" borderId="1" xfId="75" quotePrefix="1" applyNumberFormat="1" applyFont="1" applyBorder="1" applyAlignment="1">
      <alignment horizontal="center" vertical="center" wrapText="1"/>
    </xf>
    <xf numFmtId="49" fontId="50" fillId="0" borderId="1" xfId="75" applyNumberFormat="1" applyFont="1" applyBorder="1" applyAlignment="1">
      <alignment horizontal="center" vertical="center" wrapText="1"/>
    </xf>
    <xf numFmtId="0" fontId="16" fillId="0" borderId="0" xfId="38" applyFont="1" applyFill="1" applyAlignment="1">
      <alignment vertical="center"/>
    </xf>
    <xf numFmtId="1" fontId="51" fillId="0" borderId="1" xfId="53" applyNumberFormat="1" applyFont="1" applyBorder="1" applyAlignment="1">
      <alignment vertical="center"/>
    </xf>
    <xf numFmtId="0" fontId="18" fillId="0" borderId="1" xfId="57" applyFont="1" applyFill="1" applyBorder="1" applyAlignment="1">
      <alignment horizontal="center" vertical="center"/>
      <protection locked="0"/>
    </xf>
    <xf numFmtId="0" fontId="52" fillId="20" borderId="0" xfId="0" applyFont="1" applyFill="1" applyAlignment="1">
      <alignment horizontal="right" vertical="center" wrapText="1"/>
    </xf>
    <xf numFmtId="0" fontId="16" fillId="0" borderId="1" xfId="34" applyFont="1" applyFill="1" applyBorder="1" applyAlignment="1">
      <alignment vertical="center"/>
    </xf>
    <xf numFmtId="0" fontId="16" fillId="20" borderId="1" xfId="34" applyFont="1" applyFill="1" applyBorder="1" applyAlignment="1">
      <alignment vertical="center"/>
    </xf>
    <xf numFmtId="0" fontId="35" fillId="20" borderId="3" xfId="0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vertical="center"/>
    </xf>
    <xf numFmtId="177" fontId="16" fillId="20" borderId="3" xfId="0" applyNumberFormat="1" applyFont="1" applyFill="1" applyBorder="1" applyAlignment="1" applyProtection="1">
      <alignment horizontal="left" vertical="center"/>
      <protection locked="0"/>
    </xf>
    <xf numFmtId="176" fontId="16" fillId="20" borderId="3" xfId="0" applyNumberFormat="1" applyFont="1" applyFill="1" applyBorder="1" applyAlignment="1" applyProtection="1">
      <alignment horizontal="left" vertical="center"/>
      <protection locked="0"/>
    </xf>
    <xf numFmtId="177" fontId="16" fillId="20" borderId="5" xfId="0" applyNumberFormat="1" applyFont="1" applyFill="1" applyBorder="1" applyAlignment="1" applyProtection="1">
      <alignment horizontal="left" vertical="center"/>
      <protection locked="0"/>
    </xf>
    <xf numFmtId="176" fontId="16" fillId="20" borderId="5" xfId="0" applyNumberFormat="1" applyFont="1" applyFill="1" applyBorder="1" applyAlignment="1" applyProtection="1">
      <alignment horizontal="left" vertical="center"/>
      <protection locked="0"/>
    </xf>
    <xf numFmtId="0" fontId="16" fillId="20" borderId="5" xfId="0" applyFont="1" applyFill="1" applyBorder="1" applyAlignment="1">
      <alignment vertical="center"/>
    </xf>
    <xf numFmtId="0" fontId="16" fillId="20" borderId="6" xfId="0" applyFont="1" applyFill="1" applyBorder="1" applyAlignment="1">
      <alignment vertical="center"/>
    </xf>
    <xf numFmtId="0" fontId="34" fillId="20" borderId="3" xfId="0" applyFont="1" applyFill="1" applyBorder="1" applyAlignment="1">
      <alignment horizontal="distributed" vertical="center"/>
    </xf>
    <xf numFmtId="1" fontId="16" fillId="20" borderId="1" xfId="34" applyNumberFormat="1" applyFont="1" applyFill="1" applyBorder="1" applyAlignment="1">
      <alignment vertical="center"/>
    </xf>
    <xf numFmtId="0" fontId="34" fillId="20" borderId="1" xfId="34" applyFont="1" applyFill="1" applyBorder="1" applyAlignment="1">
      <alignment vertical="center"/>
    </xf>
    <xf numFmtId="1" fontId="16" fillId="20" borderId="1" xfId="34" applyNumberFormat="1" applyFont="1" applyFill="1" applyBorder="1" applyAlignment="1" applyProtection="1">
      <alignment vertical="center"/>
      <protection locked="0"/>
    </xf>
    <xf numFmtId="0" fontId="16" fillId="20" borderId="1" xfId="34" applyNumberFormat="1" applyFont="1" applyFill="1" applyBorder="1" applyAlignment="1" applyProtection="1">
      <alignment vertical="center"/>
      <protection locked="0"/>
    </xf>
    <xf numFmtId="0" fontId="55" fillId="20" borderId="0" xfId="0" applyFont="1" applyFill="1" applyAlignment="1">
      <alignment vertical="center"/>
    </xf>
    <xf numFmtId="0" fontId="55" fillId="20" borderId="0" xfId="0" applyFont="1" applyFill="1" applyAlignment="1">
      <alignment horizontal="right" vertical="center"/>
    </xf>
    <xf numFmtId="0" fontId="55" fillId="20" borderId="1" xfId="0" applyFont="1" applyFill="1" applyBorder="1" applyAlignment="1">
      <alignment horizontal="right" vertical="center"/>
    </xf>
    <xf numFmtId="0" fontId="55" fillId="20" borderId="1" xfId="0" applyFont="1" applyFill="1" applyBorder="1" applyAlignment="1">
      <alignment horizontal="left" vertical="center"/>
    </xf>
    <xf numFmtId="1" fontId="34" fillId="20" borderId="1" xfId="34" applyNumberFormat="1" applyFont="1" applyFill="1" applyBorder="1" applyAlignment="1">
      <alignment vertical="center"/>
    </xf>
    <xf numFmtId="3" fontId="16" fillId="20" borderId="1" xfId="0" applyNumberFormat="1" applyFont="1" applyFill="1" applyBorder="1" applyAlignment="1" applyProtection="1">
      <alignment horizontal="left" vertical="center"/>
    </xf>
    <xf numFmtId="0" fontId="34" fillId="0" borderId="1" xfId="34" applyFont="1" applyFill="1" applyBorder="1" applyAlignment="1">
      <alignment horizontal="right" vertical="center"/>
    </xf>
    <xf numFmtId="0" fontId="55" fillId="0" borderId="1" xfId="0" applyFont="1" applyFill="1" applyBorder="1" applyAlignment="1">
      <alignment vertical="center"/>
    </xf>
    <xf numFmtId="49" fontId="34" fillId="0" borderId="1" xfId="75" quotePrefix="1" applyNumberFormat="1" applyFont="1" applyBorder="1" applyAlignment="1">
      <alignment horizontal="center" vertical="center" wrapText="1"/>
    </xf>
    <xf numFmtId="43" fontId="34" fillId="0" borderId="1" xfId="75" applyFont="1" applyBorder="1" applyAlignment="1">
      <alignment horizontal="left" vertical="center" wrapText="1"/>
    </xf>
    <xf numFmtId="43" fontId="56" fillId="0" borderId="1" xfId="75" applyFont="1" applyBorder="1" applyAlignment="1">
      <alignment vertical="center" wrapText="1"/>
    </xf>
    <xf numFmtId="43" fontId="5" fillId="0" borderId="0" xfId="38" applyNumberFormat="1" applyFont="1" applyFill="1" applyAlignment="1">
      <alignment vertical="center"/>
    </xf>
    <xf numFmtId="0" fontId="19" fillId="0" borderId="1" xfId="57" applyNumberFormat="1" applyFont="1" applyFill="1" applyBorder="1" applyAlignment="1">
      <alignment horizontal="center" vertical="center"/>
      <protection locked="0"/>
    </xf>
    <xf numFmtId="0" fontId="47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/>
      <protection locked="0"/>
    </xf>
    <xf numFmtId="0" fontId="57" fillId="20" borderId="1" xfId="0" applyFont="1" applyFill="1" applyBorder="1" applyAlignment="1">
      <alignment horizontal="center" vertical="center" wrapText="1"/>
    </xf>
    <xf numFmtId="0" fontId="57" fillId="0" borderId="1" xfId="0" applyNumberFormat="1" applyFont="1" applyBorder="1" applyAlignment="1">
      <alignment horizontal="center" vertical="center"/>
    </xf>
    <xf numFmtId="0" fontId="57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27" fillId="0" borderId="1" xfId="52" applyNumberFormat="1" applyFont="1" applyFill="1" applyBorder="1" applyAlignment="1">
      <alignment horizontal="center" vertical="center" wrapText="1"/>
    </xf>
    <xf numFmtId="0" fontId="58" fillId="0" borderId="1" xfId="52" applyNumberFormat="1" applyFont="1" applyBorder="1" applyAlignment="1">
      <alignment horizontal="center" vertical="center" wrapText="1"/>
    </xf>
    <xf numFmtId="1" fontId="51" fillId="0" borderId="1" xfId="55" applyNumberFormat="1" applyFont="1" applyBorder="1" applyAlignment="1">
      <alignment vertical="center"/>
    </xf>
    <xf numFmtId="1" fontId="43" fillId="20" borderId="1" xfId="55" applyNumberFormat="1" applyFont="1" applyFill="1" applyBorder="1" applyAlignment="1">
      <alignment vertical="center"/>
    </xf>
    <xf numFmtId="1" fontId="43" fillId="20" borderId="1" xfId="53" applyNumberFormat="1" applyFont="1" applyFill="1" applyBorder="1" applyAlignment="1">
      <alignment vertical="center"/>
    </xf>
    <xf numFmtId="177" fontId="43" fillId="20" borderId="1" xfId="53" applyNumberFormat="1" applyFont="1" applyFill="1" applyBorder="1" applyAlignment="1">
      <alignment vertical="center"/>
    </xf>
    <xf numFmtId="0" fontId="36" fillId="20" borderId="1" xfId="51" applyFont="1" applyFill="1" applyBorder="1" applyAlignment="1">
      <alignment horizontal="center"/>
    </xf>
    <xf numFmtId="49" fontId="19" fillId="20" borderId="1" xfId="57" applyNumberFormat="1" applyFont="1" applyFill="1" applyBorder="1" applyAlignment="1">
      <alignment horizontal="center" vertical="center"/>
      <protection locked="0"/>
    </xf>
    <xf numFmtId="0" fontId="59" fillId="20" borderId="1" xfId="51" applyNumberFormat="1" applyFont="1" applyFill="1" applyBorder="1" applyAlignment="1">
      <alignment horizontal="center" vertical="center" shrinkToFit="1"/>
    </xf>
    <xf numFmtId="0" fontId="59" fillId="20" borderId="1" xfId="57" applyNumberFormat="1" applyFont="1" applyFill="1" applyBorder="1" applyAlignment="1">
      <alignment horizontal="center" vertical="center"/>
      <protection locked="0"/>
    </xf>
    <xf numFmtId="0" fontId="59" fillId="20" borderId="1" xfId="51" applyNumberFormat="1" applyFont="1" applyFill="1" applyBorder="1" applyAlignment="1">
      <alignment horizontal="center" vertical="center"/>
    </xf>
    <xf numFmtId="0" fontId="60" fillId="20" borderId="1" xfId="57" applyNumberFormat="1" applyFont="1" applyFill="1" applyBorder="1" applyAlignment="1">
      <alignment horizontal="center" vertical="center"/>
      <protection locked="0"/>
    </xf>
    <xf numFmtId="49" fontId="7" fillId="0" borderId="0" xfId="52" applyNumberFormat="1" applyFont="1" applyAlignment="1">
      <alignment horizontal="center" vertical="center"/>
    </xf>
    <xf numFmtId="0" fontId="7" fillId="0" borderId="0" xfId="57" applyFont="1" applyFill="1" applyAlignment="1">
      <alignment horizontal="center" vertical="top"/>
      <protection locked="0"/>
    </xf>
    <xf numFmtId="179" fontId="6" fillId="0" borderId="0" xfId="57" applyNumberFormat="1" applyFont="1" applyFill="1" applyAlignment="1">
      <alignment horizontal="center" vertical="top"/>
      <protection locked="0"/>
    </xf>
    <xf numFmtId="0" fontId="46" fillId="20" borderId="0" xfId="0" applyFont="1" applyFill="1" applyAlignment="1">
      <alignment horizontal="center" vertical="center"/>
    </xf>
    <xf numFmtId="43" fontId="49" fillId="0" borderId="2" xfId="75" applyFont="1" applyBorder="1" applyAlignment="1">
      <alignment horizontal="center" vertical="center" wrapText="1"/>
    </xf>
    <xf numFmtId="43" fontId="49" fillId="0" borderId="3" xfId="75" applyFont="1" applyBorder="1" applyAlignment="1">
      <alignment horizontal="center" vertical="center" wrapText="1"/>
    </xf>
    <xf numFmtId="0" fontId="7" fillId="0" borderId="0" xfId="38" applyFont="1" applyFill="1" applyAlignment="1">
      <alignment horizontal="center" vertical="center"/>
    </xf>
    <xf numFmtId="0" fontId="6" fillId="0" borderId="0" xfId="38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57" applyFont="1" applyFill="1" applyAlignment="1">
      <alignment horizontal="center" vertical="center" wrapText="1"/>
      <protection locked="0"/>
    </xf>
    <xf numFmtId="0" fontId="6" fillId="0" borderId="0" xfId="57" applyFont="1" applyFill="1" applyAlignment="1">
      <alignment horizontal="center" vertical="center"/>
      <protection locked="0"/>
    </xf>
    <xf numFmtId="0" fontId="6" fillId="0" borderId="0" xfId="57" applyFont="1" applyFill="1" applyAlignment="1">
      <alignment horizontal="center" vertical="top"/>
      <protection locked="0"/>
    </xf>
    <xf numFmtId="0" fontId="19" fillId="0" borderId="2" xfId="57" applyFont="1" applyFill="1" applyBorder="1" applyAlignment="1">
      <alignment horizontal="center" vertical="center"/>
      <protection locked="0"/>
    </xf>
    <xf numFmtId="0" fontId="19" fillId="0" borderId="3" xfId="57" applyFont="1" applyFill="1" applyBorder="1" applyAlignment="1">
      <alignment horizontal="center" vertical="center"/>
      <protection locked="0"/>
    </xf>
    <xf numFmtId="0" fontId="7" fillId="0" borderId="0" xfId="38" applyNumberFormat="1" applyFont="1" applyFill="1" applyBorder="1" applyAlignment="1">
      <alignment horizontal="center" vertical="center"/>
    </xf>
    <xf numFmtId="0" fontId="6" fillId="0" borderId="0" xfId="38" applyNumberFormat="1" applyFont="1" applyFill="1" applyBorder="1" applyAlignment="1">
      <alignment horizontal="center" vertical="center"/>
    </xf>
    <xf numFmtId="0" fontId="7" fillId="0" borderId="0" xfId="57" applyNumberFormat="1" applyFont="1" applyFill="1" applyBorder="1" applyAlignment="1" applyProtection="1">
      <alignment horizontal="center" vertical="top"/>
      <protection locked="0"/>
    </xf>
    <xf numFmtId="0" fontId="6" fillId="0" borderId="0" xfId="57" applyNumberFormat="1" applyFont="1" applyFill="1" applyBorder="1" applyAlignment="1" applyProtection="1">
      <alignment horizontal="center" vertical="top"/>
      <protection locked="0"/>
    </xf>
    <xf numFmtId="179" fontId="6" fillId="0" borderId="0" xfId="57" applyNumberFormat="1" applyFont="1" applyFill="1" applyBorder="1" applyAlignment="1" applyProtection="1">
      <alignment horizontal="center" vertical="top"/>
      <protection locked="0"/>
    </xf>
    <xf numFmtId="0" fontId="61" fillId="20" borderId="1" xfId="34" applyFont="1" applyFill="1" applyBorder="1" applyAlignment="1" applyProtection="1">
      <alignment vertical="center" wrapText="1"/>
    </xf>
    <xf numFmtId="0" fontId="61" fillId="0" borderId="1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Border="1" applyAlignment="1">
      <alignment horizontal="right" vertical="center" wrapText="1"/>
    </xf>
  </cellXfs>
  <cellStyles count="76">
    <cellStyle name="_ET_STYLE_NoName_00_" xfId="1"/>
    <cellStyle name="_ET_STYLE_NoName_00__2016年人代会报告附表20160104" xfId="2"/>
    <cellStyle name="_ET_STYLE_NoName_00__国库1月5日调整表" xfId="3"/>
    <cellStyle name="20% - 着色 1" xfId="4"/>
    <cellStyle name="20% - 着色 2" xfId="5"/>
    <cellStyle name="20% - 着色 3" xfId="6"/>
    <cellStyle name="20% - 着色 4" xfId="7"/>
    <cellStyle name="20% - 着色 5" xfId="8"/>
    <cellStyle name="20% - 着色 6" xfId="9"/>
    <cellStyle name="40% - 着色 1" xfId="10"/>
    <cellStyle name="40% - 着色 2" xfId="11"/>
    <cellStyle name="40% - 着色 3" xfId="12"/>
    <cellStyle name="40% - 着色 4" xfId="13"/>
    <cellStyle name="40% - 着色 5" xfId="14"/>
    <cellStyle name="40% - 着色 6" xfId="15"/>
    <cellStyle name="60% - 着色 1" xfId="16"/>
    <cellStyle name="60% - 着色 2" xfId="17"/>
    <cellStyle name="60% - 着色 3" xfId="18"/>
    <cellStyle name="60% - 着色 4" xfId="19"/>
    <cellStyle name="60% - 着色 5" xfId="20"/>
    <cellStyle name="60% - 着色 6" xfId="21"/>
    <cellStyle name="no dec" xfId="22"/>
    <cellStyle name="Normal_APR" xfId="23"/>
    <cellStyle name="百分比 2" xfId="24"/>
    <cellStyle name="表标题" xfId="25"/>
    <cellStyle name="差_发老吕2016基本支出测算11.28" xfId="26"/>
    <cellStyle name="差_全国各省民生政策标准10.7(lp稿)(1)" xfId="27"/>
    <cellStyle name="常规" xfId="0" builtinId="0"/>
    <cellStyle name="常规 10" xfId="28"/>
    <cellStyle name="常规 11" xfId="29"/>
    <cellStyle name="常规 12" xfId="30"/>
    <cellStyle name="常规 13" xfId="31"/>
    <cellStyle name="常规 14" xfId="32"/>
    <cellStyle name="常规 19" xfId="33"/>
    <cellStyle name="常规 2" xfId="34"/>
    <cellStyle name="常规 2 2" xfId="35"/>
    <cellStyle name="常规 20" xfId="36"/>
    <cellStyle name="常规 21" xfId="37"/>
    <cellStyle name="常规 3" xfId="38"/>
    <cellStyle name="常规 39" xfId="39"/>
    <cellStyle name="常规 4" xfId="40"/>
    <cellStyle name="常规 40" xfId="41"/>
    <cellStyle name="常规 41" xfId="42"/>
    <cellStyle name="常规 43" xfId="43"/>
    <cellStyle name="常规 44" xfId="44"/>
    <cellStyle name="常规 45" xfId="45"/>
    <cellStyle name="常规 46" xfId="46"/>
    <cellStyle name="常规 47" xfId="47"/>
    <cellStyle name="常规 5" xfId="48"/>
    <cellStyle name="常规 6" xfId="49"/>
    <cellStyle name="常规 8" xfId="50"/>
    <cellStyle name="常规_2009年预算" xfId="51"/>
    <cellStyle name="常规_2013.1.人代会报告附表" xfId="52"/>
    <cellStyle name="常规_附表1-17" xfId="53"/>
    <cellStyle name="常规_附表1-17_1" xfId="54"/>
    <cellStyle name="常规_附表1-18" xfId="55"/>
    <cellStyle name="常规_附表1-18_1" xfId="56"/>
    <cellStyle name="常规_功能分类1212zhangl" xfId="57"/>
    <cellStyle name="常规_目录" xfId="58"/>
    <cellStyle name="常规_人代会报告附表（定）曹铂0103" xfId="59"/>
    <cellStyle name="普通_97-917" xfId="60"/>
    <cellStyle name="千分位[0]_BT (2)" xfId="61"/>
    <cellStyle name="千分位_97-917" xfId="62"/>
    <cellStyle name="千位[0]_1" xfId="63"/>
    <cellStyle name="千位_1" xfId="64"/>
    <cellStyle name="千位分隔" xfId="75" builtinId="3"/>
    <cellStyle name="数字" xfId="65"/>
    <cellStyle name="未定义" xfId="66"/>
    <cellStyle name="小数" xfId="67"/>
    <cellStyle name="样式 1" xfId="68"/>
    <cellStyle name="着色 1" xfId="69"/>
    <cellStyle name="着色 2" xfId="70"/>
    <cellStyle name="着色 3" xfId="71"/>
    <cellStyle name="着色 4" xfId="72"/>
    <cellStyle name="着色 5" xfId="73"/>
    <cellStyle name="着色 6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>
      <selection activeCell="A4" sqref="A4"/>
    </sheetView>
  </sheetViews>
  <sheetFormatPr defaultRowHeight="13.5"/>
  <cols>
    <col min="1" max="1" width="83" customWidth="1"/>
  </cols>
  <sheetData>
    <row r="3" spans="1:1" ht="20.25">
      <c r="A3" s="133" t="s">
        <v>680</v>
      </c>
    </row>
    <row r="4" spans="1:1" ht="23.1" customHeight="1">
      <c r="A4" s="134" t="s">
        <v>376</v>
      </c>
    </row>
    <row r="5" spans="1:1" ht="23.1" customHeight="1">
      <c r="A5" s="134" t="s">
        <v>377</v>
      </c>
    </row>
    <row r="6" spans="1:1" ht="23.1" customHeight="1">
      <c r="A6" s="134" t="s">
        <v>378</v>
      </c>
    </row>
    <row r="7" spans="1:1" ht="23.1" customHeight="1">
      <c r="A7" s="134" t="s">
        <v>379</v>
      </c>
    </row>
    <row r="8" spans="1:1" ht="23.1" customHeight="1">
      <c r="A8" s="134" t="s">
        <v>380</v>
      </c>
    </row>
    <row r="9" spans="1:1" ht="23.1" customHeight="1">
      <c r="A9" s="134" t="s">
        <v>381</v>
      </c>
    </row>
    <row r="10" spans="1:1" ht="23.1" customHeight="1">
      <c r="A10" s="134" t="s">
        <v>382</v>
      </c>
    </row>
    <row r="11" spans="1:1" ht="23.1" customHeight="1">
      <c r="A11" s="134" t="s">
        <v>383</v>
      </c>
    </row>
    <row r="12" spans="1:1" ht="23.1" customHeight="1">
      <c r="A12" s="134" t="s">
        <v>384</v>
      </c>
    </row>
    <row r="13" spans="1:1" ht="23.1" customHeight="1">
      <c r="A13" s="134" t="s">
        <v>385</v>
      </c>
    </row>
    <row r="14" spans="1:1" ht="23.1" customHeight="1">
      <c r="A14" s="134" t="s">
        <v>386</v>
      </c>
    </row>
    <row r="15" spans="1:1" ht="23.1" customHeight="1">
      <c r="A15" s="134" t="s">
        <v>387</v>
      </c>
    </row>
    <row r="16" spans="1:1" ht="23.1" customHeight="1">
      <c r="A16" s="134" t="s">
        <v>388</v>
      </c>
    </row>
    <row r="17" spans="1:1" ht="23.1" customHeight="1">
      <c r="A17" s="134" t="s">
        <v>389</v>
      </c>
    </row>
    <row r="18" spans="1:1" ht="23.1" customHeight="1">
      <c r="A18" s="134" t="s">
        <v>390</v>
      </c>
    </row>
    <row r="19" spans="1:1" ht="23.1" customHeight="1">
      <c r="A19" s="134" t="s">
        <v>391</v>
      </c>
    </row>
    <row r="20" spans="1:1" ht="23.1" customHeight="1">
      <c r="A20" s="134" t="s">
        <v>392</v>
      </c>
    </row>
    <row r="21" spans="1:1" ht="23.1" customHeight="1">
      <c r="A21" s="134" t="s">
        <v>393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168"/>
  <sheetViews>
    <sheetView topLeftCell="A28" workbookViewId="0">
      <selection activeCell="C14" sqref="C14"/>
    </sheetView>
  </sheetViews>
  <sheetFormatPr defaultColWidth="7" defaultRowHeight="15"/>
  <cols>
    <col min="1" max="1" width="12.625" style="4" customWidth="1"/>
    <col min="2" max="2" width="54.375" style="3" customWidth="1"/>
    <col min="3" max="3" width="13" style="2" customWidth="1"/>
    <col min="4" max="4" width="10.375" style="3" hidden="1" customWidth="1"/>
    <col min="5" max="5" width="9.625" style="26" hidden="1" customWidth="1"/>
    <col min="6" max="6" width="8.125" style="26" hidden="1" customWidth="1"/>
    <col min="7" max="7" width="9.625" style="27" hidden="1" customWidth="1"/>
    <col min="8" max="8" width="17.5" style="27" hidden="1" customWidth="1"/>
    <col min="9" max="9" width="12.5" style="28" hidden="1" customWidth="1"/>
    <col min="10" max="10" width="7" style="29" hidden="1" customWidth="1"/>
    <col min="11" max="12" width="7" style="26" hidden="1" customWidth="1"/>
    <col min="13" max="13" width="13.875" style="26" hidden="1" customWidth="1"/>
    <col min="14" max="14" width="7.875" style="26" hidden="1" customWidth="1"/>
    <col min="15" max="15" width="9.5" style="26" hidden="1" customWidth="1"/>
    <col min="16" max="16" width="6.875" style="26" hidden="1" customWidth="1"/>
    <col min="17" max="17" width="9" style="26" hidden="1" customWidth="1"/>
    <col min="18" max="18" width="5.875" style="26" hidden="1" customWidth="1"/>
    <col min="19" max="19" width="5.25" style="26" hidden="1" customWidth="1"/>
    <col min="20" max="20" width="6.5" style="26" hidden="1" customWidth="1"/>
    <col min="21" max="22" width="7" style="26" hidden="1" customWidth="1"/>
    <col min="23" max="23" width="10.625" style="26" hidden="1" customWidth="1"/>
    <col min="24" max="24" width="10.5" style="26" hidden="1" customWidth="1"/>
    <col min="25" max="25" width="7" style="26" hidden="1" customWidth="1"/>
    <col min="26" max="16384" width="7" style="26"/>
  </cols>
  <sheetData>
    <row r="1" spans="1:17" ht="20.25" customHeight="1">
      <c r="A1" s="25"/>
    </row>
    <row r="2" spans="1:17" ht="23.25">
      <c r="A2" s="242" t="s">
        <v>107</v>
      </c>
      <c r="B2" s="252"/>
      <c r="C2" s="243"/>
      <c r="G2" s="26"/>
      <c r="H2" s="26"/>
      <c r="I2" s="26"/>
    </row>
    <row r="3" spans="1:17" s="3" customFormat="1">
      <c r="A3" s="4"/>
      <c r="C3" s="30" t="s">
        <v>40</v>
      </c>
      <c r="E3" s="3">
        <v>12.11</v>
      </c>
      <c r="G3" s="3">
        <v>12.22</v>
      </c>
      <c r="J3" s="2"/>
      <c r="M3" s="3">
        <v>1.2</v>
      </c>
    </row>
    <row r="4" spans="1:17" s="21" customFormat="1" ht="24.95" customHeight="1">
      <c r="A4" s="20" t="s">
        <v>35</v>
      </c>
      <c r="B4" s="178" t="s">
        <v>604</v>
      </c>
      <c r="C4" s="178" t="s">
        <v>550</v>
      </c>
      <c r="G4" s="22" t="s">
        <v>35</v>
      </c>
      <c r="H4" s="22" t="s">
        <v>34</v>
      </c>
      <c r="I4" s="22" t="s">
        <v>33</v>
      </c>
      <c r="J4" s="23"/>
      <c r="M4" s="22" t="s">
        <v>35</v>
      </c>
      <c r="N4" s="24" t="s">
        <v>34</v>
      </c>
      <c r="O4" s="22" t="s">
        <v>33</v>
      </c>
    </row>
    <row r="5" spans="1:17" ht="24.95" customHeight="1">
      <c r="A5" s="135" t="s">
        <v>532</v>
      </c>
      <c r="B5" s="124" t="s">
        <v>1140</v>
      </c>
      <c r="C5" s="215">
        <f>C6</f>
        <v>25</v>
      </c>
      <c r="Q5" s="45"/>
    </row>
    <row r="6" spans="1:17" ht="24.95" customHeight="1">
      <c r="A6" s="135" t="s">
        <v>618</v>
      </c>
      <c r="B6" s="214" t="s">
        <v>1141</v>
      </c>
      <c r="C6" s="194">
        <f>SUM(C7:C7)</f>
        <v>25</v>
      </c>
    </row>
    <row r="7" spans="1:17" ht="24.95" customHeight="1">
      <c r="A7" s="135" t="s">
        <v>619</v>
      </c>
      <c r="B7" s="214" t="s">
        <v>1120</v>
      </c>
      <c r="C7" s="194">
        <v>25</v>
      </c>
    </row>
    <row r="8" spans="1:17" ht="24.95" customHeight="1">
      <c r="A8" s="135" t="s">
        <v>533</v>
      </c>
      <c r="B8" s="124" t="s">
        <v>612</v>
      </c>
      <c r="C8" s="194">
        <f>C9</f>
        <v>1</v>
      </c>
    </row>
    <row r="9" spans="1:17" ht="24.95" customHeight="1">
      <c r="A9" s="135" t="s">
        <v>620</v>
      </c>
      <c r="B9" s="127" t="s">
        <v>613</v>
      </c>
      <c r="C9" s="194">
        <f>SUM(C10:C10)</f>
        <v>1</v>
      </c>
    </row>
    <row r="10" spans="1:17" ht="24.95" customHeight="1">
      <c r="A10" s="135" t="s">
        <v>621</v>
      </c>
      <c r="B10" s="127" t="s">
        <v>614</v>
      </c>
      <c r="C10" s="194">
        <v>1</v>
      </c>
    </row>
    <row r="11" spans="1:17" ht="24.95" customHeight="1">
      <c r="A11" s="135" t="s">
        <v>394</v>
      </c>
      <c r="B11" s="124" t="s">
        <v>615</v>
      </c>
      <c r="C11" s="194">
        <f>C12+C21+C24+C25</f>
        <v>81144</v>
      </c>
    </row>
    <row r="12" spans="1:17" ht="24.95" customHeight="1">
      <c r="A12" s="135" t="s">
        <v>395</v>
      </c>
      <c r="B12" s="124" t="s">
        <v>9</v>
      </c>
      <c r="C12" s="194">
        <f>SUM(C13:C20)</f>
        <v>71974</v>
      </c>
    </row>
    <row r="13" spans="1:17" ht="24.95" customHeight="1">
      <c r="A13" s="135" t="s">
        <v>396</v>
      </c>
      <c r="B13" s="128" t="s">
        <v>10</v>
      </c>
      <c r="C13" s="194">
        <f>17014-11978+2100+29</f>
        <v>7165</v>
      </c>
    </row>
    <row r="14" spans="1:17" ht="24.95" customHeight="1">
      <c r="A14" s="135" t="s">
        <v>397</v>
      </c>
      <c r="B14" s="128" t="s">
        <v>11</v>
      </c>
      <c r="C14" s="194">
        <f>55418-7805</f>
        <v>47613</v>
      </c>
    </row>
    <row r="15" spans="1:17" ht="24.95" customHeight="1">
      <c r="A15" s="135" t="s">
        <v>398</v>
      </c>
      <c r="B15" s="128" t="s">
        <v>12</v>
      </c>
      <c r="C15" s="194">
        <v>2813</v>
      </c>
    </row>
    <row r="16" spans="1:17" ht="24.95" customHeight="1">
      <c r="A16" s="135" t="s">
        <v>399</v>
      </c>
      <c r="B16" s="128" t="s">
        <v>13</v>
      </c>
      <c r="C16" s="194">
        <v>8000</v>
      </c>
    </row>
    <row r="17" spans="1:3" ht="24.95" customHeight="1">
      <c r="A17" s="135" t="s">
        <v>400</v>
      </c>
      <c r="B17" s="128" t="s">
        <v>14</v>
      </c>
      <c r="C17" s="194">
        <f>9284-6501</f>
        <v>2783</v>
      </c>
    </row>
    <row r="18" spans="1:3" ht="24.95" customHeight="1">
      <c r="A18" s="135" t="s">
        <v>401</v>
      </c>
      <c r="B18" s="128" t="s">
        <v>15</v>
      </c>
      <c r="C18" s="194">
        <v>200</v>
      </c>
    </row>
    <row r="19" spans="1:3" ht="24.95" customHeight="1">
      <c r="A19" s="135" t="s">
        <v>622</v>
      </c>
      <c r="B19" s="128" t="s">
        <v>16</v>
      </c>
      <c r="C19" s="194">
        <v>1400</v>
      </c>
    </row>
    <row r="20" spans="1:3" ht="24.95" customHeight="1">
      <c r="A20" s="135" t="s">
        <v>623</v>
      </c>
      <c r="B20" s="128" t="s">
        <v>1142</v>
      </c>
      <c r="C20" s="194">
        <v>2000</v>
      </c>
    </row>
    <row r="21" spans="1:3" ht="24.95" customHeight="1">
      <c r="A21" s="135" t="s">
        <v>402</v>
      </c>
      <c r="B21" s="124" t="s">
        <v>19</v>
      </c>
      <c r="C21" s="194">
        <f>SUM(C22:C23)</f>
        <v>5000</v>
      </c>
    </row>
    <row r="22" spans="1:3" ht="24.95" customHeight="1">
      <c r="A22" s="135" t="s">
        <v>403</v>
      </c>
      <c r="B22" s="128" t="s">
        <v>10</v>
      </c>
      <c r="C22" s="194">
        <v>3000</v>
      </c>
    </row>
    <row r="23" spans="1:3" ht="24.95" customHeight="1">
      <c r="A23" s="135" t="s">
        <v>624</v>
      </c>
      <c r="B23" s="128" t="s">
        <v>11</v>
      </c>
      <c r="C23" s="194">
        <v>2000</v>
      </c>
    </row>
    <row r="24" spans="1:3" ht="24.95" customHeight="1">
      <c r="A24" s="135" t="s">
        <v>404</v>
      </c>
      <c r="B24" s="124" t="s">
        <v>1121</v>
      </c>
      <c r="C24" s="194">
        <v>769</v>
      </c>
    </row>
    <row r="25" spans="1:3" ht="24.95" customHeight="1">
      <c r="A25" s="135" t="s">
        <v>405</v>
      </c>
      <c r="B25" s="124" t="s">
        <v>1122</v>
      </c>
      <c r="C25" s="194">
        <f>SUM(C26:C28)</f>
        <v>3401</v>
      </c>
    </row>
    <row r="26" spans="1:3" ht="24.95" customHeight="1">
      <c r="A26" s="135" t="s">
        <v>406</v>
      </c>
      <c r="B26" s="128" t="s">
        <v>17</v>
      </c>
      <c r="C26" s="194">
        <v>1500</v>
      </c>
    </row>
    <row r="27" spans="1:3" ht="24.95" customHeight="1">
      <c r="A27" s="135" t="s">
        <v>407</v>
      </c>
      <c r="B27" s="128" t="s">
        <v>18</v>
      </c>
      <c r="C27" s="194">
        <v>1550</v>
      </c>
    </row>
    <row r="28" spans="1:3" ht="24.95" customHeight="1">
      <c r="A28" s="135" t="s">
        <v>1148</v>
      </c>
      <c r="B28" s="128" t="s">
        <v>1123</v>
      </c>
      <c r="C28" s="194">
        <v>351</v>
      </c>
    </row>
    <row r="29" spans="1:3" ht="24.95" customHeight="1">
      <c r="A29" s="135" t="s">
        <v>408</v>
      </c>
      <c r="B29" s="127" t="s">
        <v>1124</v>
      </c>
      <c r="C29" s="194">
        <f>C30</f>
        <v>1226</v>
      </c>
    </row>
    <row r="30" spans="1:3" ht="24.95" customHeight="1">
      <c r="A30" s="135" t="s">
        <v>409</v>
      </c>
      <c r="B30" s="128" t="s">
        <v>1125</v>
      </c>
      <c r="C30" s="194">
        <f>SUM(C31:C35)</f>
        <v>1226</v>
      </c>
    </row>
    <row r="31" spans="1:3" ht="24.95" customHeight="1">
      <c r="A31" s="135" t="s">
        <v>410</v>
      </c>
      <c r="B31" s="128" t="s">
        <v>20</v>
      </c>
      <c r="C31" s="194">
        <v>891</v>
      </c>
    </row>
    <row r="32" spans="1:3" ht="24.95" customHeight="1">
      <c r="A32" s="135" t="s">
        <v>411</v>
      </c>
      <c r="B32" s="128" t="s">
        <v>21</v>
      </c>
      <c r="C32" s="194">
        <v>231</v>
      </c>
    </row>
    <row r="33" spans="1:3" ht="24.95" customHeight="1">
      <c r="A33" s="135" t="s">
        <v>625</v>
      </c>
      <c r="B33" s="128" t="s">
        <v>22</v>
      </c>
      <c r="C33" s="194">
        <v>29</v>
      </c>
    </row>
    <row r="34" spans="1:3" ht="24.95" customHeight="1">
      <c r="A34" s="135" t="s">
        <v>626</v>
      </c>
      <c r="B34" s="128" t="s">
        <v>616</v>
      </c>
      <c r="C34" s="194">
        <v>2</v>
      </c>
    </row>
    <row r="35" spans="1:3" ht="24.95" customHeight="1">
      <c r="A35" s="135" t="s">
        <v>627</v>
      </c>
      <c r="B35" s="128" t="s">
        <v>617</v>
      </c>
      <c r="C35" s="194">
        <v>73</v>
      </c>
    </row>
    <row r="36" spans="1:3" ht="24.95" customHeight="1">
      <c r="A36" s="135" t="s">
        <v>546</v>
      </c>
      <c r="B36" s="127" t="s">
        <v>1126</v>
      </c>
      <c r="C36" s="194">
        <f>SUM(C37:C38)</f>
        <v>7450</v>
      </c>
    </row>
    <row r="37" spans="1:3" ht="24.95" customHeight="1">
      <c r="A37" s="135" t="s">
        <v>1149</v>
      </c>
      <c r="B37" s="127" t="s">
        <v>1127</v>
      </c>
      <c r="C37" s="194">
        <v>6650</v>
      </c>
    </row>
    <row r="38" spans="1:3" ht="24.95" customHeight="1">
      <c r="A38" s="135" t="s">
        <v>1150</v>
      </c>
      <c r="B38" s="127" t="s">
        <v>1128</v>
      </c>
      <c r="C38" s="194">
        <v>800</v>
      </c>
    </row>
    <row r="39" spans="1:3" ht="24.95" customHeight="1">
      <c r="A39" s="135" t="s">
        <v>1151</v>
      </c>
      <c r="B39" s="127" t="s">
        <v>1129</v>
      </c>
      <c r="C39" s="194">
        <f>SUM(C40:C41)</f>
        <v>2</v>
      </c>
    </row>
    <row r="40" spans="1:3" ht="24.95" customHeight="1">
      <c r="A40" s="135" t="s">
        <v>1152</v>
      </c>
      <c r="B40" s="127" t="s">
        <v>1130</v>
      </c>
      <c r="C40" s="194">
        <v>1</v>
      </c>
    </row>
    <row r="41" spans="1:3" ht="24.95" customHeight="1">
      <c r="A41" s="135" t="s">
        <v>1153</v>
      </c>
      <c r="B41" s="127" t="s">
        <v>1131</v>
      </c>
      <c r="C41" s="194">
        <v>1</v>
      </c>
    </row>
    <row r="42" spans="1:3" ht="24.95" customHeight="1">
      <c r="A42" s="135"/>
      <c r="B42" s="125" t="s">
        <v>23</v>
      </c>
      <c r="C42" s="194">
        <f>C5+C8+C11+C29+C36+C39</f>
        <v>89848</v>
      </c>
    </row>
    <row r="43" spans="1:3" ht="24.95" customHeight="1"/>
    <row r="44" spans="1:3" ht="24.95" customHeight="1"/>
    <row r="45" spans="1:3" ht="24.95" customHeight="1"/>
    <row r="46" spans="1:3" ht="24.95" customHeight="1"/>
    <row r="47" spans="1:3" ht="24.95" customHeight="1"/>
    <row r="48" spans="1:3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</sheetData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AB20" sqref="AB20"/>
    </sheetView>
  </sheetViews>
  <sheetFormatPr defaultColWidth="7" defaultRowHeight="15"/>
  <cols>
    <col min="1" max="2" width="37" style="4" customWidth="1"/>
    <col min="3" max="3" width="10.375" style="3" hidden="1" customWidth="1"/>
    <col min="4" max="4" width="9.625" style="26" hidden="1" customWidth="1"/>
    <col min="5" max="5" width="8.125" style="26" hidden="1" customWidth="1"/>
    <col min="6" max="6" width="9.625" style="27" hidden="1" customWidth="1"/>
    <col min="7" max="7" width="17.5" style="27" hidden="1" customWidth="1"/>
    <col min="8" max="8" width="12.5" style="28" hidden="1" customWidth="1"/>
    <col min="9" max="9" width="7" style="29" hidden="1" customWidth="1"/>
    <col min="10" max="11" width="7" style="26" hidden="1" customWidth="1"/>
    <col min="12" max="12" width="13.875" style="26" hidden="1" customWidth="1"/>
    <col min="13" max="13" width="7.875" style="26" hidden="1" customWidth="1"/>
    <col min="14" max="14" width="9.5" style="26" hidden="1" customWidth="1"/>
    <col min="15" max="15" width="6.875" style="26" hidden="1" customWidth="1"/>
    <col min="16" max="16" width="9" style="26" hidden="1" customWidth="1"/>
    <col min="17" max="17" width="5.875" style="26" hidden="1" customWidth="1"/>
    <col min="18" max="18" width="5.25" style="26" hidden="1" customWidth="1"/>
    <col min="19" max="19" width="6.5" style="26" hidden="1" customWidth="1"/>
    <col min="20" max="21" width="7" style="26" hidden="1" customWidth="1"/>
    <col min="22" max="22" width="10.625" style="26" hidden="1" customWidth="1"/>
    <col min="23" max="23" width="10.5" style="26" hidden="1" customWidth="1"/>
    <col min="24" max="24" width="7" style="26" hidden="1" customWidth="1"/>
    <col min="25" max="16384" width="7" style="26"/>
  </cols>
  <sheetData>
    <row r="1" spans="1:24" ht="21.75" customHeight="1">
      <c r="A1" s="25" t="s">
        <v>125</v>
      </c>
      <c r="B1" s="25"/>
    </row>
    <row r="2" spans="1:24" ht="51.75" customHeight="1">
      <c r="A2" s="250" t="s">
        <v>108</v>
      </c>
      <c r="B2" s="251"/>
      <c r="F2" s="26"/>
      <c r="G2" s="26"/>
      <c r="H2" s="26"/>
    </row>
    <row r="3" spans="1:24">
      <c r="B3" s="80" t="s">
        <v>62</v>
      </c>
      <c r="D3" s="26">
        <v>12.11</v>
      </c>
      <c r="F3" s="26">
        <v>12.22</v>
      </c>
      <c r="G3" s="26"/>
      <c r="H3" s="26"/>
      <c r="L3" s="26">
        <v>1.2</v>
      </c>
    </row>
    <row r="4" spans="1:24" s="82" customFormat="1" ht="39.75" customHeight="1">
      <c r="A4" s="20" t="s">
        <v>110</v>
      </c>
      <c r="B4" s="20" t="s">
        <v>109</v>
      </c>
      <c r="C4" s="81"/>
      <c r="F4" s="83" t="s">
        <v>64</v>
      </c>
      <c r="G4" s="83" t="s">
        <v>65</v>
      </c>
      <c r="H4" s="83" t="s">
        <v>66</v>
      </c>
      <c r="I4" s="84"/>
      <c r="L4" s="83" t="s">
        <v>64</v>
      </c>
      <c r="M4" s="85" t="s">
        <v>65</v>
      </c>
      <c r="N4" s="83" t="s">
        <v>66</v>
      </c>
    </row>
    <row r="5" spans="1:24" ht="39.75" customHeight="1">
      <c r="A5" s="223" t="s">
        <v>1154</v>
      </c>
      <c r="B5" s="224" t="s">
        <v>1155</v>
      </c>
      <c r="C5" s="37">
        <v>105429</v>
      </c>
      <c r="D5" s="87">
        <v>595734.14</v>
      </c>
      <c r="E5" s="26">
        <f>104401+13602</f>
        <v>118003</v>
      </c>
      <c r="F5" s="27" t="s">
        <v>32</v>
      </c>
      <c r="G5" s="27" t="s">
        <v>67</v>
      </c>
      <c r="H5" s="28">
        <v>596221.15</v>
      </c>
      <c r="I5" s="29" t="e">
        <f>F5-A5</f>
        <v>#VALUE!</v>
      </c>
      <c r="J5" s="45" t="e">
        <f>H5-#REF!</f>
        <v>#REF!</v>
      </c>
      <c r="K5" s="45">
        <v>75943</v>
      </c>
      <c r="L5" s="27" t="s">
        <v>32</v>
      </c>
      <c r="M5" s="27" t="s">
        <v>67</v>
      </c>
      <c r="N5" s="28">
        <v>643048.94999999995</v>
      </c>
      <c r="O5" s="29" t="e">
        <f>L5-A5</f>
        <v>#VALUE!</v>
      </c>
      <c r="P5" s="45" t="e">
        <f>N5-#REF!</f>
        <v>#REF!</v>
      </c>
      <c r="R5" s="26">
        <v>717759</v>
      </c>
      <c r="T5" s="46" t="s">
        <v>32</v>
      </c>
      <c r="U5" s="46" t="s">
        <v>67</v>
      </c>
      <c r="V5" s="47">
        <v>659380.53</v>
      </c>
      <c r="W5" s="26" t="e">
        <f>#REF!-V5</f>
        <v>#REF!</v>
      </c>
      <c r="X5" s="26" t="e">
        <f>T5-A5</f>
        <v>#VALUE!</v>
      </c>
    </row>
    <row r="6" spans="1:24" ht="39.75" customHeight="1">
      <c r="A6" s="223" t="s">
        <v>1156</v>
      </c>
      <c r="B6" s="224" t="s">
        <v>1157</v>
      </c>
      <c r="C6" s="37"/>
      <c r="D6" s="87"/>
      <c r="J6" s="45"/>
      <c r="K6" s="45"/>
      <c r="L6" s="27"/>
      <c r="M6" s="27"/>
      <c r="N6" s="28"/>
      <c r="O6" s="29"/>
      <c r="P6" s="45"/>
      <c r="T6" s="46"/>
      <c r="U6" s="46"/>
      <c r="V6" s="47"/>
    </row>
    <row r="7" spans="1:24" ht="39.75" customHeight="1">
      <c r="A7" s="223" t="s">
        <v>1158</v>
      </c>
      <c r="B7" s="224" t="s">
        <v>1159</v>
      </c>
      <c r="C7" s="37"/>
      <c r="D7" s="87"/>
      <c r="J7" s="45"/>
      <c r="K7" s="45"/>
      <c r="L7" s="27"/>
      <c r="M7" s="27"/>
      <c r="N7" s="28"/>
      <c r="O7" s="29"/>
      <c r="P7" s="45"/>
      <c r="T7" s="46"/>
      <c r="U7" s="46"/>
      <c r="V7" s="47"/>
    </row>
    <row r="8" spans="1:24" ht="39.75" customHeight="1">
      <c r="A8" s="223" t="s">
        <v>1160</v>
      </c>
      <c r="B8" s="224" t="s">
        <v>1161</v>
      </c>
      <c r="C8" s="37"/>
      <c r="D8" s="87"/>
      <c r="J8" s="45"/>
      <c r="K8" s="45"/>
      <c r="L8" s="27"/>
      <c r="M8" s="27"/>
      <c r="N8" s="28"/>
      <c r="O8" s="29"/>
      <c r="P8" s="45"/>
      <c r="T8" s="46"/>
      <c r="U8" s="46"/>
      <c r="V8" s="47"/>
    </row>
    <row r="9" spans="1:24" ht="39.75" customHeight="1">
      <c r="A9" s="225" t="s">
        <v>1162</v>
      </c>
      <c r="B9" s="224" t="s">
        <v>1163</v>
      </c>
      <c r="C9" s="37"/>
      <c r="D9" s="87"/>
      <c r="J9" s="45"/>
      <c r="K9" s="45"/>
      <c r="L9" s="27"/>
      <c r="M9" s="27"/>
      <c r="N9" s="28"/>
      <c r="O9" s="29"/>
      <c r="P9" s="45"/>
      <c r="T9" s="46"/>
      <c r="U9" s="46"/>
      <c r="V9" s="47"/>
    </row>
    <row r="10" spans="1:24" ht="39.75" customHeight="1">
      <c r="A10" s="223" t="s">
        <v>1164</v>
      </c>
      <c r="B10" s="224" t="s">
        <v>1165</v>
      </c>
      <c r="C10" s="37"/>
      <c r="D10" s="87"/>
      <c r="J10" s="45"/>
      <c r="K10" s="45"/>
      <c r="L10" s="27"/>
      <c r="M10" s="27"/>
      <c r="N10" s="28"/>
      <c r="O10" s="29"/>
      <c r="P10" s="45"/>
      <c r="T10" s="46"/>
      <c r="U10" s="46"/>
      <c r="V10" s="47"/>
    </row>
    <row r="11" spans="1:24" ht="39.75" customHeight="1">
      <c r="A11" s="223" t="s">
        <v>1166</v>
      </c>
      <c r="B11" s="224" t="s">
        <v>1167</v>
      </c>
      <c r="C11" s="37"/>
      <c r="D11" s="87"/>
      <c r="J11" s="45"/>
      <c r="K11" s="45"/>
      <c r="L11" s="27"/>
      <c r="M11" s="27"/>
      <c r="N11" s="28"/>
      <c r="O11" s="29"/>
      <c r="P11" s="45"/>
      <c r="T11" s="46"/>
      <c r="U11" s="46"/>
      <c r="V11" s="47"/>
    </row>
    <row r="12" spans="1:24" ht="39.75" customHeight="1">
      <c r="A12" s="223" t="s">
        <v>1168</v>
      </c>
      <c r="B12" s="224" t="s">
        <v>1169</v>
      </c>
      <c r="C12" s="37"/>
      <c r="D12" s="87"/>
      <c r="J12" s="45"/>
      <c r="K12" s="45"/>
      <c r="L12" s="27"/>
      <c r="M12" s="27"/>
      <c r="N12" s="28"/>
      <c r="O12" s="29"/>
      <c r="P12" s="45"/>
      <c r="T12" s="46"/>
      <c r="U12" s="46"/>
      <c r="V12" s="47"/>
    </row>
    <row r="13" spans="1:24" ht="39.75" customHeight="1">
      <c r="A13" s="223" t="s">
        <v>1170</v>
      </c>
      <c r="B13" s="224" t="s">
        <v>1171</v>
      </c>
      <c r="C13" s="37"/>
      <c r="D13" s="87"/>
      <c r="J13" s="45"/>
      <c r="K13" s="45"/>
      <c r="L13" s="27"/>
      <c r="M13" s="27"/>
      <c r="N13" s="28"/>
      <c r="O13" s="29"/>
      <c r="P13" s="45"/>
      <c r="T13" s="46"/>
      <c r="U13" s="46"/>
      <c r="V13" s="47"/>
    </row>
    <row r="14" spans="1:24" ht="39.75" customHeight="1">
      <c r="A14" s="223" t="s">
        <v>1172</v>
      </c>
      <c r="B14" s="226">
        <v>66.5</v>
      </c>
      <c r="C14" s="37"/>
      <c r="D14" s="87"/>
      <c r="J14" s="45"/>
      <c r="K14" s="45"/>
      <c r="L14" s="27"/>
      <c r="M14" s="27"/>
      <c r="N14" s="28"/>
      <c r="O14" s="29"/>
      <c r="P14" s="45"/>
      <c r="T14" s="46"/>
      <c r="U14" s="46"/>
      <c r="V14" s="47"/>
    </row>
    <row r="15" spans="1:24" ht="39.75" customHeight="1">
      <c r="A15" s="223" t="s">
        <v>1173</v>
      </c>
      <c r="B15" s="227">
        <v>208.38</v>
      </c>
      <c r="C15" s="37"/>
      <c r="D15" s="87"/>
      <c r="J15" s="45"/>
      <c r="K15" s="45"/>
      <c r="L15" s="27"/>
      <c r="M15" s="27"/>
      <c r="N15" s="28"/>
      <c r="O15" s="29"/>
      <c r="P15" s="45"/>
      <c r="T15" s="46"/>
      <c r="U15" s="46"/>
      <c r="V15" s="47"/>
    </row>
    <row r="16" spans="1:24" ht="39.75" customHeight="1">
      <c r="A16" s="223" t="s">
        <v>1174</v>
      </c>
      <c r="B16" s="227">
        <v>74.319999999999993</v>
      </c>
      <c r="C16" s="37"/>
      <c r="D16" s="87"/>
      <c r="J16" s="45"/>
      <c r="K16" s="45"/>
      <c r="L16" s="27"/>
      <c r="M16" s="27"/>
      <c r="N16" s="28"/>
      <c r="O16" s="29"/>
      <c r="P16" s="45"/>
      <c r="T16" s="46"/>
      <c r="U16" s="46"/>
      <c r="V16" s="47"/>
    </row>
    <row r="17" spans="1:24" ht="39.75" customHeight="1">
      <c r="A17" s="223" t="s">
        <v>1175</v>
      </c>
      <c r="B17" s="227">
        <v>137.88999999999999</v>
      </c>
      <c r="C17" s="37"/>
      <c r="D17" s="87"/>
      <c r="J17" s="45"/>
      <c r="K17" s="45"/>
      <c r="L17" s="27"/>
      <c r="M17" s="27"/>
      <c r="N17" s="28"/>
      <c r="O17" s="29"/>
      <c r="P17" s="45"/>
      <c r="T17" s="46"/>
      <c r="U17" s="46"/>
      <c r="V17" s="47"/>
    </row>
    <row r="18" spans="1:24" ht="39.75" customHeight="1">
      <c r="A18" s="228" t="s">
        <v>1176</v>
      </c>
      <c r="B18" s="227">
        <v>395.02</v>
      </c>
      <c r="C18" s="37"/>
      <c r="D18" s="87"/>
      <c r="J18" s="45"/>
      <c r="K18" s="45"/>
      <c r="L18" s="27"/>
      <c r="M18" s="27"/>
      <c r="N18" s="28"/>
      <c r="O18" s="29"/>
      <c r="P18" s="45"/>
      <c r="T18" s="46"/>
      <c r="U18" s="46"/>
      <c r="V18" s="47"/>
    </row>
    <row r="19" spans="1:24" ht="39.75" customHeight="1">
      <c r="A19" s="223" t="s">
        <v>1177</v>
      </c>
      <c r="B19" s="224" t="s">
        <v>1178</v>
      </c>
      <c r="C19" s="37"/>
      <c r="D19" s="45"/>
      <c r="J19" s="45"/>
      <c r="K19" s="45"/>
      <c r="L19" s="27"/>
      <c r="M19" s="27"/>
      <c r="N19" s="28"/>
      <c r="O19" s="29"/>
      <c r="P19" s="45"/>
      <c r="T19" s="46"/>
      <c r="U19" s="46"/>
      <c r="V19" s="47"/>
    </row>
    <row r="20" spans="1:24" ht="39.75" customHeight="1">
      <c r="A20" s="31" t="s">
        <v>70</v>
      </c>
      <c r="B20" s="221">
        <f>B5+B6+B7+B8+B9+B10+B11+B12+B13+B14+B15+B16+B17+B18+B19</f>
        <v>24155.53</v>
      </c>
      <c r="F20" s="88" t="str">
        <f>""</f>
        <v/>
      </c>
      <c r="G20" s="88" t="str">
        <f>""</f>
        <v/>
      </c>
      <c r="H20" s="88" t="str">
        <f>""</f>
        <v/>
      </c>
      <c r="L20" s="88" t="str">
        <f>""</f>
        <v/>
      </c>
      <c r="M20" s="89" t="str">
        <f>""</f>
        <v/>
      </c>
      <c r="N20" s="88" t="str">
        <f>""</f>
        <v/>
      </c>
      <c r="V20" s="90" t="e">
        <f>V21+#REF!+#REF!+#REF!+#REF!+#REF!+#REF!+#REF!+#REF!+#REF!+#REF!+#REF!+#REF!+#REF!+#REF!+#REF!+#REF!+#REF!+#REF!+#REF!+#REF!</f>
        <v>#REF!</v>
      </c>
      <c r="W20" s="90" t="e">
        <f>W21+#REF!+#REF!+#REF!+#REF!+#REF!+#REF!+#REF!+#REF!+#REF!+#REF!+#REF!+#REF!+#REF!+#REF!+#REF!+#REF!+#REF!+#REF!+#REF!+#REF!</f>
        <v>#REF!</v>
      </c>
    </row>
    <row r="21" spans="1:24" ht="30.75" customHeight="1">
      <c r="A21" s="136"/>
      <c r="P21" s="45"/>
      <c r="T21" s="46" t="s">
        <v>27</v>
      </c>
      <c r="U21" s="46" t="s">
        <v>51</v>
      </c>
      <c r="V21" s="47">
        <v>19998</v>
      </c>
      <c r="W21" s="26" t="e">
        <f>#REF!-V21</f>
        <v>#REF!</v>
      </c>
      <c r="X21" s="26">
        <f>T21-A21</f>
        <v>232</v>
      </c>
    </row>
    <row r="22" spans="1:24" ht="19.5" customHeight="1">
      <c r="P22" s="45"/>
      <c r="T22" s="46" t="s">
        <v>26</v>
      </c>
      <c r="U22" s="46" t="s">
        <v>52</v>
      </c>
      <c r="V22" s="47">
        <v>19998</v>
      </c>
      <c r="W22" s="26" t="e">
        <f>#REF!-V22</f>
        <v>#REF!</v>
      </c>
      <c r="X22" s="26">
        <f>T22-A22</f>
        <v>23203</v>
      </c>
    </row>
    <row r="23" spans="1:24" ht="19.5" customHeight="1">
      <c r="P23" s="45"/>
      <c r="T23" s="46" t="s">
        <v>25</v>
      </c>
      <c r="U23" s="46" t="s">
        <v>53</v>
      </c>
      <c r="V23" s="47">
        <v>19998</v>
      </c>
      <c r="W23" s="26" t="e">
        <f>#REF!-V23</f>
        <v>#REF!</v>
      </c>
      <c r="X23" s="26">
        <f>T23-A23</f>
        <v>2320301</v>
      </c>
    </row>
    <row r="24" spans="1:24" ht="19.5" customHeight="1">
      <c r="P24" s="45"/>
    </row>
    <row r="25" spans="1:24" ht="19.5" customHeight="1">
      <c r="A25" s="26"/>
      <c r="B25" s="26"/>
      <c r="C25" s="26"/>
      <c r="F25" s="26"/>
      <c r="G25" s="26"/>
      <c r="H25" s="26"/>
      <c r="I25" s="26"/>
      <c r="P25" s="45"/>
    </row>
    <row r="26" spans="1:24" ht="19.5" customHeight="1">
      <c r="A26" s="26"/>
      <c r="B26" s="26"/>
      <c r="C26" s="26"/>
      <c r="F26" s="26"/>
      <c r="G26" s="26"/>
      <c r="H26" s="26"/>
      <c r="I26" s="26"/>
      <c r="P26" s="45"/>
    </row>
    <row r="27" spans="1:24" ht="19.5" customHeight="1">
      <c r="A27" s="26"/>
      <c r="B27" s="26"/>
      <c r="C27" s="26"/>
      <c r="F27" s="26"/>
      <c r="G27" s="26"/>
      <c r="H27" s="26"/>
      <c r="I27" s="26"/>
      <c r="P27" s="45"/>
    </row>
    <row r="28" spans="1:24" ht="19.5" customHeight="1">
      <c r="A28" s="26"/>
      <c r="B28" s="26"/>
      <c r="C28" s="26"/>
      <c r="F28" s="26"/>
      <c r="G28" s="26"/>
      <c r="H28" s="26"/>
      <c r="I28" s="26"/>
      <c r="P28" s="45"/>
    </row>
    <row r="29" spans="1:24" ht="19.5" customHeight="1">
      <c r="A29" s="26"/>
      <c r="B29" s="26"/>
      <c r="C29" s="26"/>
      <c r="F29" s="26"/>
      <c r="G29" s="26"/>
      <c r="H29" s="26"/>
      <c r="I29" s="26"/>
      <c r="P29" s="45"/>
    </row>
    <row r="30" spans="1:24" ht="19.5" customHeight="1">
      <c r="A30" s="26"/>
      <c r="B30" s="26"/>
      <c r="C30" s="26"/>
      <c r="F30" s="26"/>
      <c r="G30" s="26"/>
      <c r="H30" s="26"/>
      <c r="I30" s="26"/>
      <c r="P30" s="45"/>
    </row>
    <row r="31" spans="1:24" ht="19.5" customHeight="1">
      <c r="A31" s="26"/>
      <c r="B31" s="26"/>
      <c r="C31" s="26"/>
      <c r="F31" s="26"/>
      <c r="G31" s="26"/>
      <c r="H31" s="26"/>
      <c r="I31" s="26"/>
      <c r="P31" s="45"/>
    </row>
    <row r="32" spans="1:24" ht="19.5" customHeight="1">
      <c r="A32" s="26"/>
      <c r="B32" s="26"/>
      <c r="C32" s="26"/>
      <c r="F32" s="26"/>
      <c r="G32" s="26"/>
      <c r="H32" s="26"/>
      <c r="I32" s="26"/>
      <c r="P32" s="45"/>
    </row>
    <row r="33" spans="1:16" ht="19.5" customHeight="1">
      <c r="A33" s="26"/>
      <c r="B33" s="26"/>
      <c r="C33" s="26"/>
      <c r="F33" s="26"/>
      <c r="G33" s="26"/>
      <c r="H33" s="26"/>
      <c r="I33" s="26"/>
      <c r="P33" s="45"/>
    </row>
    <row r="34" spans="1:16" ht="19.5" customHeight="1">
      <c r="A34" s="26"/>
      <c r="B34" s="26"/>
      <c r="C34" s="26"/>
      <c r="F34" s="26"/>
      <c r="G34" s="26"/>
      <c r="H34" s="26"/>
      <c r="I34" s="26"/>
      <c r="P34" s="45"/>
    </row>
    <row r="35" spans="1:16" ht="19.5" customHeight="1">
      <c r="A35" s="26"/>
      <c r="B35" s="26"/>
      <c r="C35" s="26"/>
      <c r="F35" s="26"/>
      <c r="G35" s="26"/>
      <c r="H35" s="26"/>
      <c r="I35" s="26"/>
      <c r="P35" s="45"/>
    </row>
    <row r="36" spans="1:16" ht="19.5" customHeight="1">
      <c r="A36" s="26"/>
      <c r="B36" s="26"/>
      <c r="C36" s="26"/>
      <c r="F36" s="26"/>
      <c r="G36" s="26"/>
      <c r="H36" s="26"/>
      <c r="I36" s="26"/>
      <c r="P36" s="45"/>
    </row>
  </sheetData>
  <mergeCells count="1">
    <mergeCell ref="A2:B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5" sqref="G5"/>
    </sheetView>
  </sheetViews>
  <sheetFormatPr defaultColWidth="0" defaultRowHeight="15.75"/>
  <cols>
    <col min="1" max="2" width="37.625" style="103" customWidth="1"/>
    <col min="3" max="3" width="8" style="103" bestFit="1" customWidth="1"/>
    <col min="4" max="4" width="7.875" style="103" bestFit="1" customWidth="1"/>
    <col min="5" max="5" width="8.5" style="103" hidden="1" customWidth="1"/>
    <col min="6" max="6" width="7.875" style="103" hidden="1" customWidth="1"/>
    <col min="7" max="254" width="7.875" style="103" customWidth="1"/>
    <col min="255" max="255" width="35.75" style="103" customWidth="1"/>
    <col min="256" max="16384" width="0" style="103" hidden="1"/>
  </cols>
  <sheetData>
    <row r="1" spans="1:5" ht="27" customHeight="1">
      <c r="A1" s="122" t="s">
        <v>126</v>
      </c>
      <c r="B1" s="102"/>
    </row>
    <row r="2" spans="1:5" ht="39.950000000000003" customHeight="1">
      <c r="A2" s="104" t="s">
        <v>112</v>
      </c>
      <c r="B2" s="105"/>
    </row>
    <row r="3" spans="1:5" s="107" customFormat="1" ht="18.75" customHeight="1">
      <c r="A3" s="106"/>
      <c r="B3" s="80" t="s">
        <v>62</v>
      </c>
    </row>
    <row r="4" spans="1:5" s="110" customFormat="1" ht="53.25" customHeight="1">
      <c r="A4" s="108" t="s">
        <v>80</v>
      </c>
      <c r="B4" s="99" t="s">
        <v>105</v>
      </c>
      <c r="C4" s="109"/>
    </row>
    <row r="5" spans="1:5" s="113" customFormat="1" ht="53.25" customHeight="1">
      <c r="A5" s="222" t="s">
        <v>1179</v>
      </c>
      <c r="B5" s="229">
        <v>9849.14</v>
      </c>
      <c r="C5" s="112"/>
    </row>
    <row r="6" spans="1:5" s="107" customFormat="1" ht="53.25" customHeight="1">
      <c r="A6" s="222" t="s">
        <v>1180</v>
      </c>
      <c r="B6" s="229">
        <v>6501.39</v>
      </c>
      <c r="C6" s="114"/>
      <c r="E6" s="107">
        <v>988753</v>
      </c>
    </row>
    <row r="7" spans="1:5" s="107" customFormat="1" ht="53.25" customHeight="1">
      <c r="A7" s="222" t="s">
        <v>1181</v>
      </c>
      <c r="B7" s="229">
        <v>7805</v>
      </c>
      <c r="C7" s="114"/>
    </row>
    <row r="8" spans="1:5" s="118" customFormat="1" ht="53.25" customHeight="1">
      <c r="A8" s="115" t="s">
        <v>57</v>
      </c>
      <c r="B8" s="230">
        <f>SUM(B5:B7)</f>
        <v>24155.53</v>
      </c>
      <c r="C8" s="117"/>
    </row>
    <row r="9" spans="1:5" ht="20.25" customHeight="1">
      <c r="A9" s="131"/>
    </row>
  </sheetData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9"/>
  <sheetViews>
    <sheetView workbookViewId="0">
      <selection activeCell="A9" sqref="A9"/>
    </sheetView>
  </sheetViews>
  <sheetFormatPr defaultRowHeight="15.75"/>
  <cols>
    <col min="1" max="1" width="33.25" style="63" customWidth="1"/>
    <col min="2" max="2" width="33.25" style="65" customWidth="1"/>
    <col min="3" max="16384" width="9" style="63"/>
  </cols>
  <sheetData>
    <row r="1" spans="1:2" ht="21" customHeight="1">
      <c r="A1" s="66" t="s">
        <v>127</v>
      </c>
    </row>
    <row r="2" spans="1:2" ht="24.75" customHeight="1">
      <c r="A2" s="247" t="s">
        <v>113</v>
      </c>
      <c r="B2" s="247"/>
    </row>
    <row r="3" spans="1:2" s="66" customFormat="1" ht="24" customHeight="1">
      <c r="B3" s="64" t="s">
        <v>58</v>
      </c>
    </row>
    <row r="4" spans="1:2" s="69" customFormat="1" ht="51" customHeight="1">
      <c r="A4" s="67" t="s">
        <v>99</v>
      </c>
      <c r="B4" s="68" t="s">
        <v>39</v>
      </c>
    </row>
    <row r="5" spans="1:2" s="75" customFormat="1" ht="48" customHeight="1">
      <c r="A5" s="121" t="s">
        <v>100</v>
      </c>
      <c r="B5" s="74"/>
    </row>
    <row r="6" spans="1:2" s="75" customFormat="1" ht="48" customHeight="1">
      <c r="A6" s="121" t="s">
        <v>101</v>
      </c>
      <c r="B6" s="74"/>
    </row>
    <row r="7" spans="1:2" s="75" customFormat="1" ht="48" customHeight="1">
      <c r="A7" s="78" t="s">
        <v>82</v>
      </c>
      <c r="B7" s="74"/>
    </row>
    <row r="8" spans="1:2" s="71" customFormat="1" ht="48" customHeight="1">
      <c r="A8" s="72" t="s">
        <v>57</v>
      </c>
      <c r="B8" s="70"/>
    </row>
    <row r="9" spans="1:2" ht="27.75" customHeight="1">
      <c r="A9" s="132" t="s">
        <v>412</v>
      </c>
    </row>
  </sheetData>
  <mergeCells count="1">
    <mergeCell ref="A2:B2"/>
  </mergeCells>
  <phoneticPr fontId="3" type="noConversion"/>
  <printOptions horizontalCentered="1"/>
  <pageMargins left="0.92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25"/>
  <sheetViews>
    <sheetView workbookViewId="0">
      <selection activeCell="AG8" sqref="AG8"/>
    </sheetView>
  </sheetViews>
  <sheetFormatPr defaultColWidth="7" defaultRowHeight="15"/>
  <cols>
    <col min="1" max="1" width="35.125" style="4" customWidth="1"/>
    <col min="2" max="2" width="29.625" style="2" customWidth="1"/>
    <col min="3" max="3" width="10.375" style="3" hidden="1" customWidth="1"/>
    <col min="4" max="4" width="9.625" style="26" hidden="1" customWidth="1"/>
    <col min="5" max="5" width="8.125" style="26" hidden="1" customWidth="1"/>
    <col min="6" max="6" width="9.625" style="27" hidden="1" customWidth="1"/>
    <col min="7" max="7" width="17.5" style="27" hidden="1" customWidth="1"/>
    <col min="8" max="8" width="12.5" style="28" hidden="1" customWidth="1"/>
    <col min="9" max="9" width="7" style="29" hidden="1" customWidth="1"/>
    <col min="10" max="11" width="7" style="26" hidden="1" customWidth="1"/>
    <col min="12" max="12" width="13.875" style="26" hidden="1" customWidth="1"/>
    <col min="13" max="13" width="7.875" style="26" hidden="1" customWidth="1"/>
    <col min="14" max="14" width="9.5" style="26" hidden="1" customWidth="1"/>
    <col min="15" max="15" width="6.875" style="26" hidden="1" customWidth="1"/>
    <col min="16" max="16" width="9" style="26" hidden="1" customWidth="1"/>
    <col min="17" max="17" width="5.875" style="26" hidden="1" customWidth="1"/>
    <col min="18" max="18" width="5.25" style="26" hidden="1" customWidth="1"/>
    <col min="19" max="19" width="6.5" style="26" hidden="1" customWidth="1"/>
    <col min="20" max="21" width="7" style="26" hidden="1" customWidth="1"/>
    <col min="22" max="22" width="10.625" style="26" hidden="1" customWidth="1"/>
    <col min="23" max="23" width="10.5" style="26" hidden="1" customWidth="1"/>
    <col min="24" max="24" width="7" style="26" hidden="1" customWidth="1"/>
    <col min="25" max="16384" width="7" style="26"/>
  </cols>
  <sheetData>
    <row r="1" spans="1:24" ht="29.25" customHeight="1">
      <c r="A1" s="25" t="s">
        <v>128</v>
      </c>
    </row>
    <row r="2" spans="1:24" ht="28.5" customHeight="1">
      <c r="A2" s="242" t="s">
        <v>114</v>
      </c>
      <c r="B2" s="243"/>
      <c r="F2" s="26"/>
      <c r="G2" s="26"/>
      <c r="H2" s="26"/>
    </row>
    <row r="3" spans="1:24" s="3" customFormat="1" ht="21.75" customHeight="1">
      <c r="A3" s="4"/>
      <c r="B3" s="98" t="s">
        <v>40</v>
      </c>
      <c r="D3" s="3">
        <v>12.11</v>
      </c>
      <c r="F3" s="3">
        <v>12.22</v>
      </c>
      <c r="I3" s="2"/>
      <c r="L3" s="3">
        <v>1.2</v>
      </c>
    </row>
    <row r="4" spans="1:24" s="3" customFormat="1" ht="39" customHeight="1">
      <c r="A4" s="20" t="s">
        <v>90</v>
      </c>
      <c r="B4" s="33" t="s">
        <v>55</v>
      </c>
      <c r="F4" s="34" t="s">
        <v>43</v>
      </c>
      <c r="G4" s="34" t="s">
        <v>44</v>
      </c>
      <c r="H4" s="34" t="s">
        <v>45</v>
      </c>
      <c r="I4" s="2"/>
      <c r="L4" s="34" t="s">
        <v>43</v>
      </c>
      <c r="M4" s="35" t="s">
        <v>44</v>
      </c>
      <c r="N4" s="34" t="s">
        <v>45</v>
      </c>
    </row>
    <row r="5" spans="1:24" s="4" customFormat="1" ht="39" customHeight="1">
      <c r="A5" s="119" t="s">
        <v>91</v>
      </c>
      <c r="B5" s="48"/>
      <c r="C5" s="4">
        <v>105429</v>
      </c>
      <c r="D5" s="4">
        <v>595734.14</v>
      </c>
      <c r="E5" s="4">
        <f>104401+13602</f>
        <v>118003</v>
      </c>
      <c r="F5" s="53" t="s">
        <v>32</v>
      </c>
      <c r="G5" s="53" t="s">
        <v>46</v>
      </c>
      <c r="H5" s="53">
        <v>596221.15</v>
      </c>
      <c r="I5" s="4" t="e">
        <f>F5-A5</f>
        <v>#VALUE!</v>
      </c>
      <c r="J5" s="4">
        <f>H5-B5</f>
        <v>596221.15</v>
      </c>
      <c r="K5" s="4">
        <v>75943</v>
      </c>
      <c r="L5" s="53" t="s">
        <v>32</v>
      </c>
      <c r="M5" s="53" t="s">
        <v>46</v>
      </c>
      <c r="N5" s="53">
        <v>643048.94999999995</v>
      </c>
      <c r="O5" s="4" t="e">
        <f>L5-A5</f>
        <v>#VALUE!</v>
      </c>
      <c r="P5" s="4">
        <f>N5-B5</f>
        <v>643048.94999999995</v>
      </c>
      <c r="R5" s="4">
        <v>717759</v>
      </c>
      <c r="T5" s="54" t="s">
        <v>32</v>
      </c>
      <c r="U5" s="54" t="s">
        <v>46</v>
      </c>
      <c r="V5" s="54">
        <v>659380.53</v>
      </c>
      <c r="W5" s="4">
        <f>B5-V5</f>
        <v>-659380.53</v>
      </c>
      <c r="X5" s="4" t="e">
        <f>T5-A5</f>
        <v>#VALUE!</v>
      </c>
    </row>
    <row r="6" spans="1:24" s="3" customFormat="1" ht="39" customHeight="1">
      <c r="A6" s="19" t="s">
        <v>28</v>
      </c>
      <c r="B6" s="5"/>
      <c r="C6" s="44"/>
      <c r="D6" s="44">
        <v>135.6</v>
      </c>
      <c r="F6" s="39" t="s">
        <v>29</v>
      </c>
      <c r="G6" s="39" t="s">
        <v>49</v>
      </c>
      <c r="H6" s="40">
        <v>135.6</v>
      </c>
      <c r="I6" s="2" t="e">
        <f>F6-A6</f>
        <v>#VALUE!</v>
      </c>
      <c r="J6" s="37">
        <f>H6-B6</f>
        <v>135.6</v>
      </c>
      <c r="K6" s="37"/>
      <c r="L6" s="39" t="s">
        <v>29</v>
      </c>
      <c r="M6" s="39" t="s">
        <v>49</v>
      </c>
      <c r="N6" s="40">
        <v>135.6</v>
      </c>
      <c r="O6" s="2" t="e">
        <f>L6-A6</f>
        <v>#VALUE!</v>
      </c>
      <c r="P6" s="37">
        <f>N6-B6</f>
        <v>135.6</v>
      </c>
      <c r="T6" s="41" t="s">
        <v>29</v>
      </c>
      <c r="U6" s="41" t="s">
        <v>49</v>
      </c>
      <c r="V6" s="42">
        <v>135.6</v>
      </c>
      <c r="W6" s="3">
        <f>B6-V6</f>
        <v>-135.6</v>
      </c>
      <c r="X6" s="3" t="e">
        <f>T6-A6</f>
        <v>#VALUE!</v>
      </c>
    </row>
    <row r="7" spans="1:24" s="3" customFormat="1" ht="39" customHeight="1">
      <c r="A7" s="119" t="s">
        <v>97</v>
      </c>
      <c r="B7" s="5"/>
      <c r="C7" s="37">
        <v>105429</v>
      </c>
      <c r="D7" s="38">
        <v>595734.14</v>
      </c>
      <c r="E7" s="3">
        <f>104401+13602</f>
        <v>118003</v>
      </c>
      <c r="F7" s="39" t="s">
        <v>32</v>
      </c>
      <c r="G7" s="39" t="s">
        <v>46</v>
      </c>
      <c r="H7" s="40">
        <v>596221.15</v>
      </c>
      <c r="I7" s="2" t="e">
        <f>F7-A7</f>
        <v>#VALUE!</v>
      </c>
      <c r="J7" s="37">
        <f>H7-B7</f>
        <v>596221.15</v>
      </c>
      <c r="K7" s="37">
        <v>75943</v>
      </c>
      <c r="L7" s="39" t="s">
        <v>32</v>
      </c>
      <c r="M7" s="39" t="s">
        <v>46</v>
      </c>
      <c r="N7" s="40">
        <v>643048.94999999995</v>
      </c>
      <c r="O7" s="2" t="e">
        <f>L7-A7</f>
        <v>#VALUE!</v>
      </c>
      <c r="P7" s="37">
        <f>N7-B7</f>
        <v>643048.94999999995</v>
      </c>
      <c r="R7" s="3">
        <v>717759</v>
      </c>
      <c r="T7" s="41" t="s">
        <v>32</v>
      </c>
      <c r="U7" s="41" t="s">
        <v>46</v>
      </c>
      <c r="V7" s="42">
        <v>659380.53</v>
      </c>
      <c r="W7" s="3">
        <f>B7-V7</f>
        <v>-659380.53</v>
      </c>
      <c r="X7" s="3" t="e">
        <f>T7-A7</f>
        <v>#VALUE!</v>
      </c>
    </row>
    <row r="8" spans="1:24" s="3" customFormat="1" ht="39" customHeight="1">
      <c r="A8" s="19" t="s">
        <v>28</v>
      </c>
      <c r="B8" s="5"/>
      <c r="C8" s="44"/>
      <c r="D8" s="44">
        <v>135.6</v>
      </c>
      <c r="F8" s="39" t="s">
        <v>29</v>
      </c>
      <c r="G8" s="39" t="s">
        <v>49</v>
      </c>
      <c r="H8" s="40">
        <v>135.6</v>
      </c>
      <c r="I8" s="2" t="e">
        <f>F8-A8</f>
        <v>#VALUE!</v>
      </c>
      <c r="J8" s="37">
        <f>H8-B8</f>
        <v>135.6</v>
      </c>
      <c r="K8" s="37"/>
      <c r="L8" s="39" t="s">
        <v>29</v>
      </c>
      <c r="M8" s="39" t="s">
        <v>49</v>
      </c>
      <c r="N8" s="40">
        <v>135.6</v>
      </c>
      <c r="O8" s="2" t="e">
        <f>L8-A8</f>
        <v>#VALUE!</v>
      </c>
      <c r="P8" s="37">
        <f>N8-B8</f>
        <v>135.6</v>
      </c>
      <c r="T8" s="41" t="s">
        <v>29</v>
      </c>
      <c r="U8" s="41" t="s">
        <v>49</v>
      </c>
      <c r="V8" s="42">
        <v>135.6</v>
      </c>
      <c r="W8" s="3">
        <f>B8-V8</f>
        <v>-135.6</v>
      </c>
      <c r="X8" s="3" t="e">
        <f>T8-A8</f>
        <v>#VALUE!</v>
      </c>
    </row>
    <row r="9" spans="1:24" s="3" customFormat="1" ht="39" customHeight="1">
      <c r="A9" s="101" t="s">
        <v>33</v>
      </c>
      <c r="B9" s="9"/>
      <c r="F9" s="34" t="str">
        <f>""</f>
        <v/>
      </c>
      <c r="G9" s="34" t="str">
        <f>""</f>
        <v/>
      </c>
      <c r="H9" s="34" t="str">
        <f>""</f>
        <v/>
      </c>
      <c r="I9" s="2"/>
      <c r="L9" s="34" t="str">
        <f>""</f>
        <v/>
      </c>
      <c r="M9" s="35" t="str">
        <f>""</f>
        <v/>
      </c>
      <c r="N9" s="34" t="str">
        <f>""</f>
        <v/>
      </c>
      <c r="V9" s="8" t="e">
        <f>V10+#REF!+#REF!+#REF!+#REF!+#REF!+#REF!+#REF!+#REF!+#REF!+#REF!+#REF!+#REF!+#REF!+#REF!+#REF!+#REF!+#REF!+#REF!+#REF!+#REF!</f>
        <v>#REF!</v>
      </c>
      <c r="W9" s="8" t="e">
        <f>W10+#REF!+#REF!+#REF!+#REF!+#REF!+#REF!+#REF!+#REF!+#REF!+#REF!+#REF!+#REF!+#REF!+#REF!+#REF!+#REF!+#REF!+#REF!+#REF!+#REF!</f>
        <v>#REF!</v>
      </c>
    </row>
    <row r="10" spans="1:24" ht="19.5" customHeight="1">
      <c r="A10" s="132" t="s">
        <v>412</v>
      </c>
      <c r="P10" s="45"/>
      <c r="T10" s="46" t="s">
        <v>27</v>
      </c>
      <c r="U10" s="46" t="s">
        <v>51</v>
      </c>
      <c r="V10" s="47">
        <v>19998</v>
      </c>
      <c r="W10" s="26">
        <f>B10-V10</f>
        <v>-19998</v>
      </c>
      <c r="X10" s="26" t="e">
        <f>T10-A10</f>
        <v>#VALUE!</v>
      </c>
    </row>
    <row r="11" spans="1:24" ht="19.5" customHeight="1">
      <c r="P11" s="45"/>
      <c r="T11" s="46" t="s">
        <v>26</v>
      </c>
      <c r="U11" s="46" t="s">
        <v>52</v>
      </c>
      <c r="V11" s="47">
        <v>19998</v>
      </c>
      <c r="W11" s="26">
        <f>B11-V11</f>
        <v>-19998</v>
      </c>
      <c r="X11" s="26">
        <f>T11-A11</f>
        <v>23203</v>
      </c>
    </row>
    <row r="12" spans="1:24" ht="19.5" customHeight="1">
      <c r="P12" s="45"/>
      <c r="T12" s="46" t="s">
        <v>25</v>
      </c>
      <c r="U12" s="46" t="s">
        <v>53</v>
      </c>
      <c r="V12" s="47">
        <v>19998</v>
      </c>
      <c r="W12" s="26">
        <f>B12-V12</f>
        <v>-19998</v>
      </c>
      <c r="X12" s="26">
        <f>T12-A12</f>
        <v>2320301</v>
      </c>
    </row>
    <row r="13" spans="1:24" ht="19.5" customHeight="1">
      <c r="P13" s="45"/>
    </row>
    <row r="14" spans="1:24" ht="19.5" customHeight="1">
      <c r="P14" s="45"/>
    </row>
    <row r="15" spans="1:24" ht="19.5" customHeight="1">
      <c r="P15" s="45"/>
    </row>
    <row r="16" spans="1:24" ht="19.5" customHeight="1">
      <c r="P16" s="45"/>
    </row>
    <row r="17" spans="16:16" ht="19.5" customHeight="1">
      <c r="P17" s="45"/>
    </row>
    <row r="18" spans="16:16" ht="19.5" customHeight="1">
      <c r="P18" s="45"/>
    </row>
    <row r="19" spans="16:16" ht="19.5" customHeight="1">
      <c r="P19" s="45"/>
    </row>
    <row r="20" spans="16:16" ht="19.5" customHeight="1">
      <c r="P20" s="45"/>
    </row>
    <row r="21" spans="16:16" ht="19.5" customHeight="1">
      <c r="P21" s="45"/>
    </row>
    <row r="22" spans="16:16" ht="19.5" customHeight="1">
      <c r="P22" s="45"/>
    </row>
    <row r="23" spans="16:16" ht="19.5" customHeight="1">
      <c r="P23" s="45"/>
    </row>
    <row r="24" spans="16:16" ht="19.5" customHeight="1">
      <c r="P24" s="45"/>
    </row>
    <row r="25" spans="16:16" ht="19.5" customHeight="1">
      <c r="P25" s="45"/>
    </row>
  </sheetData>
  <mergeCells count="1">
    <mergeCell ref="A2:B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28"/>
  <sheetViews>
    <sheetView workbookViewId="0">
      <selection activeCell="B13" sqref="B13"/>
    </sheetView>
  </sheetViews>
  <sheetFormatPr defaultColWidth="7" defaultRowHeight="15"/>
  <cols>
    <col min="1" max="1" width="14.625" style="4" customWidth="1"/>
    <col min="2" max="2" width="46.625" style="3" customWidth="1"/>
    <col min="3" max="3" width="13" style="2" customWidth="1"/>
    <col min="4" max="4" width="10.375" style="3" hidden="1" customWidth="1"/>
    <col min="5" max="5" width="9.625" style="26" hidden="1" customWidth="1"/>
    <col min="6" max="6" width="8.125" style="26" hidden="1" customWidth="1"/>
    <col min="7" max="7" width="9.625" style="27" hidden="1" customWidth="1"/>
    <col min="8" max="8" width="17.5" style="27" hidden="1" customWidth="1"/>
    <col min="9" max="9" width="12.5" style="28" hidden="1" customWidth="1"/>
    <col min="10" max="10" width="7" style="29" hidden="1" customWidth="1"/>
    <col min="11" max="12" width="7" style="26" hidden="1" customWidth="1"/>
    <col min="13" max="13" width="13.875" style="26" hidden="1" customWidth="1"/>
    <col min="14" max="14" width="7.875" style="26" hidden="1" customWidth="1"/>
    <col min="15" max="15" width="9.5" style="26" hidden="1" customWidth="1"/>
    <col min="16" max="16" width="6.875" style="26" hidden="1" customWidth="1"/>
    <col min="17" max="17" width="9" style="26" hidden="1" customWidth="1"/>
    <col min="18" max="18" width="5.875" style="26" hidden="1" customWidth="1"/>
    <col min="19" max="19" width="5.25" style="26" hidden="1" customWidth="1"/>
    <col min="20" max="20" width="6.5" style="26" hidden="1" customWidth="1"/>
    <col min="21" max="22" width="7" style="26" hidden="1" customWidth="1"/>
    <col min="23" max="23" width="10.625" style="26" hidden="1" customWidth="1"/>
    <col min="24" max="24" width="10.5" style="26" hidden="1" customWidth="1"/>
    <col min="25" max="25" width="7" style="26" hidden="1" customWidth="1"/>
    <col min="26" max="16384" width="7" style="26"/>
  </cols>
  <sheetData>
    <row r="1" spans="1:25" ht="23.25" customHeight="1">
      <c r="A1" s="25" t="s">
        <v>129</v>
      </c>
    </row>
    <row r="2" spans="1:25" ht="23.25">
      <c r="A2" s="242" t="s">
        <v>115</v>
      </c>
      <c r="B2" s="252"/>
      <c r="C2" s="243"/>
      <c r="G2" s="26"/>
      <c r="H2" s="26"/>
      <c r="I2" s="26"/>
    </row>
    <row r="3" spans="1:25">
      <c r="C3" s="80" t="s">
        <v>62</v>
      </c>
      <c r="E3" s="26">
        <v>12.11</v>
      </c>
      <c r="G3" s="26">
        <v>12.22</v>
      </c>
      <c r="H3" s="26"/>
      <c r="I3" s="26"/>
      <c r="M3" s="26">
        <v>1.2</v>
      </c>
    </row>
    <row r="4" spans="1:25" ht="45.75" customHeight="1">
      <c r="A4" s="31" t="s">
        <v>41</v>
      </c>
      <c r="B4" s="32" t="s">
        <v>42</v>
      </c>
      <c r="C4" s="33" t="s">
        <v>71</v>
      </c>
      <c r="G4" s="88" t="s">
        <v>72</v>
      </c>
      <c r="H4" s="88" t="s">
        <v>73</v>
      </c>
      <c r="I4" s="88" t="s">
        <v>74</v>
      </c>
      <c r="M4" s="88" t="s">
        <v>72</v>
      </c>
      <c r="N4" s="89" t="s">
        <v>73</v>
      </c>
      <c r="O4" s="88" t="s">
        <v>74</v>
      </c>
    </row>
    <row r="5" spans="1:25" ht="45.75" customHeight="1">
      <c r="A5" s="7" t="s">
        <v>59</v>
      </c>
      <c r="B5" s="36" t="s">
        <v>75</v>
      </c>
      <c r="C5" s="5"/>
      <c r="D5" s="37">
        <v>105429</v>
      </c>
      <c r="E5" s="87">
        <v>595734.14</v>
      </c>
      <c r="F5" s="26">
        <f>104401+13602</f>
        <v>118003</v>
      </c>
      <c r="G5" s="27" t="s">
        <v>32</v>
      </c>
      <c r="H5" s="27" t="s">
        <v>67</v>
      </c>
      <c r="I5" s="28">
        <v>596221.15</v>
      </c>
      <c r="J5" s="29">
        <f t="shared" ref="J5:J11" si="0">G5-A5</f>
        <v>-22</v>
      </c>
      <c r="K5" s="45">
        <f t="shared" ref="K5:K11" si="1">I5-C5</f>
        <v>596221.15</v>
      </c>
      <c r="L5" s="45">
        <v>75943</v>
      </c>
      <c r="M5" s="27" t="s">
        <v>32</v>
      </c>
      <c r="N5" s="27" t="s">
        <v>67</v>
      </c>
      <c r="O5" s="28">
        <v>643048.94999999995</v>
      </c>
      <c r="P5" s="29">
        <f t="shared" ref="P5:P11" si="2">M5-A5</f>
        <v>-22</v>
      </c>
      <c r="Q5" s="45">
        <f t="shared" ref="Q5:Q11" si="3">O5-C5</f>
        <v>643048.94999999995</v>
      </c>
      <c r="S5" s="26">
        <v>717759</v>
      </c>
      <c r="U5" s="46" t="s">
        <v>32</v>
      </c>
      <c r="V5" s="46" t="s">
        <v>67</v>
      </c>
      <c r="W5" s="47">
        <v>659380.53</v>
      </c>
      <c r="X5" s="26">
        <f t="shared" ref="X5:X11" si="4">C5-W5</f>
        <v>-659380.53</v>
      </c>
      <c r="Y5" s="26">
        <f t="shared" ref="Y5:Y11" si="5">U5-A5</f>
        <v>-22</v>
      </c>
    </row>
    <row r="6" spans="1:25" s="91" customFormat="1" ht="45.75" customHeight="1">
      <c r="A6" s="79" t="s">
        <v>60</v>
      </c>
      <c r="B6" s="120" t="s">
        <v>98</v>
      </c>
      <c r="C6" s="6"/>
      <c r="D6" s="55"/>
      <c r="E6" s="91">
        <v>7616.62</v>
      </c>
      <c r="G6" s="92" t="s">
        <v>31</v>
      </c>
      <c r="H6" s="92" t="s">
        <v>68</v>
      </c>
      <c r="I6" s="92">
        <v>7616.62</v>
      </c>
      <c r="J6" s="91">
        <f t="shared" si="0"/>
        <v>-2200</v>
      </c>
      <c r="K6" s="91">
        <f t="shared" si="1"/>
        <v>7616.62</v>
      </c>
      <c r="M6" s="92" t="s">
        <v>31</v>
      </c>
      <c r="N6" s="92" t="s">
        <v>68</v>
      </c>
      <c r="O6" s="92">
        <v>7749.58</v>
      </c>
      <c r="P6" s="91">
        <f t="shared" si="2"/>
        <v>-2200</v>
      </c>
      <c r="Q6" s="91">
        <f t="shared" si="3"/>
        <v>7749.58</v>
      </c>
      <c r="U6" s="93" t="s">
        <v>31</v>
      </c>
      <c r="V6" s="93" t="s">
        <v>68</v>
      </c>
      <c r="W6" s="93">
        <v>8475.4699999999993</v>
      </c>
      <c r="X6" s="91">
        <f t="shared" si="4"/>
        <v>-8475.4699999999993</v>
      </c>
      <c r="Y6" s="91">
        <f t="shared" si="5"/>
        <v>-2200</v>
      </c>
    </row>
    <row r="7" spans="1:25" s="94" customFormat="1" ht="45.75" customHeight="1">
      <c r="A7" s="58" t="s">
        <v>36</v>
      </c>
      <c r="B7" s="58" t="s">
        <v>76</v>
      </c>
      <c r="C7" s="58"/>
      <c r="D7" s="59"/>
      <c r="E7" s="94">
        <v>3922.87</v>
      </c>
      <c r="G7" s="95" t="s">
        <v>30</v>
      </c>
      <c r="H7" s="95" t="s">
        <v>69</v>
      </c>
      <c r="I7" s="95">
        <v>3922.87</v>
      </c>
      <c r="J7" s="94">
        <f t="shared" si="0"/>
        <v>-220000</v>
      </c>
      <c r="K7" s="94">
        <f t="shared" si="1"/>
        <v>3922.87</v>
      </c>
      <c r="L7" s="94">
        <v>750</v>
      </c>
      <c r="M7" s="95" t="s">
        <v>30</v>
      </c>
      <c r="N7" s="95" t="s">
        <v>69</v>
      </c>
      <c r="O7" s="95">
        <v>4041.81</v>
      </c>
      <c r="P7" s="94">
        <f t="shared" si="2"/>
        <v>-220000</v>
      </c>
      <c r="Q7" s="94">
        <f t="shared" si="3"/>
        <v>4041.81</v>
      </c>
      <c r="U7" s="96" t="s">
        <v>30</v>
      </c>
      <c r="V7" s="96" t="s">
        <v>69</v>
      </c>
      <c r="W7" s="96">
        <v>4680.9399999999996</v>
      </c>
      <c r="X7" s="94">
        <f t="shared" si="4"/>
        <v>-4680.9399999999996</v>
      </c>
      <c r="Y7" s="94">
        <f t="shared" si="5"/>
        <v>-220000</v>
      </c>
    </row>
    <row r="8" spans="1:25" ht="45.75" customHeight="1">
      <c r="A8" s="6" t="s">
        <v>28</v>
      </c>
      <c r="B8" s="43"/>
      <c r="C8" s="5"/>
      <c r="D8" s="44"/>
      <c r="E8" s="97">
        <v>135.6</v>
      </c>
      <c r="G8" s="27" t="s">
        <v>29</v>
      </c>
      <c r="H8" s="27" t="s">
        <v>77</v>
      </c>
      <c r="I8" s="28">
        <v>135.6</v>
      </c>
      <c r="J8" s="29" t="e">
        <f t="shared" si="0"/>
        <v>#VALUE!</v>
      </c>
      <c r="K8" s="45">
        <f t="shared" si="1"/>
        <v>135.6</v>
      </c>
      <c r="L8" s="45"/>
      <c r="M8" s="27" t="s">
        <v>29</v>
      </c>
      <c r="N8" s="27" t="s">
        <v>77</v>
      </c>
      <c r="O8" s="28">
        <v>135.6</v>
      </c>
      <c r="P8" s="29" t="e">
        <f t="shared" si="2"/>
        <v>#VALUE!</v>
      </c>
      <c r="Q8" s="45">
        <f t="shared" si="3"/>
        <v>135.6</v>
      </c>
      <c r="U8" s="46" t="s">
        <v>29</v>
      </c>
      <c r="V8" s="46" t="s">
        <v>77</v>
      </c>
      <c r="W8" s="47">
        <v>135.6</v>
      </c>
      <c r="X8" s="26">
        <f t="shared" si="4"/>
        <v>-135.6</v>
      </c>
      <c r="Y8" s="26" t="e">
        <f t="shared" si="5"/>
        <v>#VALUE!</v>
      </c>
    </row>
    <row r="9" spans="1:25" ht="45.75" customHeight="1">
      <c r="A9" s="79" t="s">
        <v>61</v>
      </c>
      <c r="B9" s="79" t="s">
        <v>78</v>
      </c>
      <c r="C9" s="5"/>
      <c r="D9" s="37"/>
      <c r="E9" s="45">
        <v>7616.62</v>
      </c>
      <c r="G9" s="27" t="s">
        <v>31</v>
      </c>
      <c r="H9" s="27" t="s">
        <v>68</v>
      </c>
      <c r="I9" s="28">
        <v>7616.62</v>
      </c>
      <c r="J9" s="29">
        <f t="shared" si="0"/>
        <v>-2201</v>
      </c>
      <c r="K9" s="45">
        <f t="shared" si="1"/>
        <v>7616.62</v>
      </c>
      <c r="L9" s="45"/>
      <c r="M9" s="27" t="s">
        <v>31</v>
      </c>
      <c r="N9" s="27" t="s">
        <v>68</v>
      </c>
      <c r="O9" s="28">
        <v>7749.58</v>
      </c>
      <c r="P9" s="29">
        <f t="shared" si="2"/>
        <v>-2201</v>
      </c>
      <c r="Q9" s="45">
        <f t="shared" si="3"/>
        <v>7749.58</v>
      </c>
      <c r="U9" s="46" t="s">
        <v>31</v>
      </c>
      <c r="V9" s="46" t="s">
        <v>68</v>
      </c>
      <c r="W9" s="47">
        <v>8475.4699999999993</v>
      </c>
      <c r="X9" s="26">
        <f t="shared" si="4"/>
        <v>-8475.4699999999993</v>
      </c>
      <c r="Y9" s="26">
        <f t="shared" si="5"/>
        <v>-2201</v>
      </c>
    </row>
    <row r="10" spans="1:25" ht="45.75" customHeight="1">
      <c r="A10" s="58" t="s">
        <v>37</v>
      </c>
      <c r="B10" s="58" t="s">
        <v>79</v>
      </c>
      <c r="C10" s="5"/>
      <c r="D10" s="37"/>
      <c r="E10" s="45">
        <v>3922.87</v>
      </c>
      <c r="G10" s="27" t="s">
        <v>30</v>
      </c>
      <c r="H10" s="27" t="s">
        <v>69</v>
      </c>
      <c r="I10" s="28">
        <v>3922.87</v>
      </c>
      <c r="J10" s="29">
        <f t="shared" si="0"/>
        <v>-220100</v>
      </c>
      <c r="K10" s="45">
        <f t="shared" si="1"/>
        <v>3922.87</v>
      </c>
      <c r="L10" s="45">
        <v>750</v>
      </c>
      <c r="M10" s="27" t="s">
        <v>30</v>
      </c>
      <c r="N10" s="27" t="s">
        <v>69</v>
      </c>
      <c r="O10" s="28">
        <v>4041.81</v>
      </c>
      <c r="P10" s="29">
        <f t="shared" si="2"/>
        <v>-220100</v>
      </c>
      <c r="Q10" s="45">
        <f t="shared" si="3"/>
        <v>4041.81</v>
      </c>
      <c r="U10" s="46" t="s">
        <v>30</v>
      </c>
      <c r="V10" s="46" t="s">
        <v>69</v>
      </c>
      <c r="W10" s="47">
        <v>4680.9399999999996</v>
      </c>
      <c r="X10" s="26">
        <f t="shared" si="4"/>
        <v>-4680.9399999999996</v>
      </c>
      <c r="Y10" s="26">
        <f t="shared" si="5"/>
        <v>-220100</v>
      </c>
    </row>
    <row r="11" spans="1:25" ht="45.75" customHeight="1">
      <c r="A11" s="6" t="s">
        <v>28</v>
      </c>
      <c r="B11" s="43"/>
      <c r="C11" s="5"/>
      <c r="D11" s="44"/>
      <c r="E11" s="97">
        <v>135.6</v>
      </c>
      <c r="G11" s="27" t="s">
        <v>29</v>
      </c>
      <c r="H11" s="27" t="s">
        <v>77</v>
      </c>
      <c r="I11" s="28">
        <v>135.6</v>
      </c>
      <c r="J11" s="29" t="e">
        <f t="shared" si="0"/>
        <v>#VALUE!</v>
      </c>
      <c r="K11" s="45">
        <f t="shared" si="1"/>
        <v>135.6</v>
      </c>
      <c r="L11" s="45"/>
      <c r="M11" s="27" t="s">
        <v>29</v>
      </c>
      <c r="N11" s="27" t="s">
        <v>77</v>
      </c>
      <c r="O11" s="28">
        <v>135.6</v>
      </c>
      <c r="P11" s="29" t="e">
        <f t="shared" si="2"/>
        <v>#VALUE!</v>
      </c>
      <c r="Q11" s="45">
        <f t="shared" si="3"/>
        <v>135.6</v>
      </c>
      <c r="U11" s="46" t="s">
        <v>29</v>
      </c>
      <c r="V11" s="46" t="s">
        <v>77</v>
      </c>
      <c r="W11" s="47">
        <v>135.6</v>
      </c>
      <c r="X11" s="26">
        <f t="shared" si="4"/>
        <v>-135.6</v>
      </c>
      <c r="Y11" s="26" t="e">
        <f t="shared" si="5"/>
        <v>#VALUE!</v>
      </c>
    </row>
    <row r="12" spans="1:25" ht="45.75" customHeight="1">
      <c r="A12" s="253" t="s">
        <v>50</v>
      </c>
      <c r="B12" s="254"/>
      <c r="C12" s="9"/>
      <c r="G12" s="88" t="str">
        <f>""</f>
        <v/>
      </c>
      <c r="H12" s="88" t="str">
        <f>""</f>
        <v/>
      </c>
      <c r="I12" s="88" t="str">
        <f>""</f>
        <v/>
      </c>
      <c r="M12" s="88" t="str">
        <f>""</f>
        <v/>
      </c>
      <c r="N12" s="89" t="str">
        <f>""</f>
        <v/>
      </c>
      <c r="O12" s="88" t="str">
        <f>""</f>
        <v/>
      </c>
      <c r="W12" s="8" t="e">
        <f>W13+#REF!+#REF!+#REF!+#REF!+#REF!+#REF!+#REF!+#REF!+#REF!+#REF!+#REF!+#REF!+#REF!+#REF!+#REF!+#REF!+#REF!+#REF!+#REF!+#REF!</f>
        <v>#REF!</v>
      </c>
      <c r="X12" s="8" t="e">
        <f>X13+#REF!+#REF!+#REF!+#REF!+#REF!+#REF!+#REF!+#REF!+#REF!+#REF!+#REF!+#REF!+#REF!+#REF!+#REF!+#REF!+#REF!+#REF!+#REF!+#REF!</f>
        <v>#REF!</v>
      </c>
    </row>
    <row r="13" spans="1:25" ht="19.5" customHeight="1">
      <c r="B13" s="132" t="s">
        <v>412</v>
      </c>
      <c r="Q13" s="45"/>
      <c r="U13" s="46" t="s">
        <v>27</v>
      </c>
      <c r="V13" s="46" t="s">
        <v>51</v>
      </c>
      <c r="W13" s="47">
        <v>19998</v>
      </c>
      <c r="X13" s="26">
        <f>C13-W13</f>
        <v>-19998</v>
      </c>
      <c r="Y13" s="26">
        <f>U13-A13</f>
        <v>232</v>
      </c>
    </row>
    <row r="14" spans="1:25" ht="19.5" customHeight="1">
      <c r="Q14" s="45"/>
      <c r="U14" s="46" t="s">
        <v>26</v>
      </c>
      <c r="V14" s="46" t="s">
        <v>52</v>
      </c>
      <c r="W14" s="47">
        <v>19998</v>
      </c>
      <c r="X14" s="26">
        <f>C14-W14</f>
        <v>-19998</v>
      </c>
      <c r="Y14" s="26">
        <f>U14-A14</f>
        <v>23203</v>
      </c>
    </row>
    <row r="15" spans="1:25" ht="19.5" customHeight="1">
      <c r="Q15" s="45"/>
      <c r="U15" s="46" t="s">
        <v>25</v>
      </c>
      <c r="V15" s="46" t="s">
        <v>53</v>
      </c>
      <c r="W15" s="47">
        <v>19998</v>
      </c>
      <c r="X15" s="26">
        <f>C15-W15</f>
        <v>-19998</v>
      </c>
      <c r="Y15" s="26">
        <f>U15-A15</f>
        <v>2320301</v>
      </c>
    </row>
    <row r="16" spans="1:25" ht="19.5" customHeight="1">
      <c r="Q16" s="45"/>
    </row>
    <row r="17" spans="17:17" ht="19.5" customHeight="1">
      <c r="Q17" s="45"/>
    </row>
    <row r="18" spans="17:17" ht="19.5" customHeight="1">
      <c r="Q18" s="45"/>
    </row>
    <row r="19" spans="17:17" ht="19.5" customHeight="1">
      <c r="Q19" s="45"/>
    </row>
    <row r="20" spans="17:17" ht="19.5" customHeight="1">
      <c r="Q20" s="45"/>
    </row>
    <row r="21" spans="17:17" ht="19.5" customHeight="1">
      <c r="Q21" s="45"/>
    </row>
    <row r="22" spans="17:17" ht="19.5" customHeight="1">
      <c r="Q22" s="45"/>
    </row>
    <row r="23" spans="17:17" ht="19.5" customHeight="1">
      <c r="Q23" s="45"/>
    </row>
    <row r="24" spans="17:17" ht="19.5" customHeight="1">
      <c r="Q24" s="45"/>
    </row>
    <row r="25" spans="17:17" ht="19.5" customHeight="1">
      <c r="Q25" s="45"/>
    </row>
    <row r="26" spans="17:17" ht="19.5" customHeight="1">
      <c r="Q26" s="45"/>
    </row>
    <row r="27" spans="17:17" ht="19.5" customHeight="1">
      <c r="Q27" s="45"/>
    </row>
    <row r="28" spans="17:17" ht="19.5" customHeight="1">
      <c r="Q28" s="45"/>
    </row>
  </sheetData>
  <mergeCells count="2">
    <mergeCell ref="A2:C2"/>
    <mergeCell ref="A12:B1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A13" sqref="A13"/>
    </sheetView>
  </sheetViews>
  <sheetFormatPr defaultColWidth="7" defaultRowHeight="15"/>
  <cols>
    <col min="1" max="2" width="37" style="4" customWidth="1"/>
    <col min="3" max="3" width="10.375" style="3" hidden="1" customWidth="1"/>
    <col min="4" max="4" width="9.625" style="26" hidden="1" customWidth="1"/>
    <col min="5" max="5" width="8.125" style="26" hidden="1" customWidth="1"/>
    <col min="6" max="6" width="9.625" style="27" hidden="1" customWidth="1"/>
    <col min="7" max="7" width="17.5" style="27" hidden="1" customWidth="1"/>
    <col min="8" max="8" width="12.5" style="28" hidden="1" customWidth="1"/>
    <col min="9" max="9" width="7" style="29" hidden="1" customWidth="1"/>
    <col min="10" max="11" width="7" style="26" hidden="1" customWidth="1"/>
    <col min="12" max="12" width="13.875" style="26" hidden="1" customWidth="1"/>
    <col min="13" max="13" width="7.875" style="26" hidden="1" customWidth="1"/>
    <col min="14" max="14" width="9.5" style="26" hidden="1" customWidth="1"/>
    <col min="15" max="15" width="6.875" style="26" hidden="1" customWidth="1"/>
    <col min="16" max="16" width="9" style="26" hidden="1" customWidth="1"/>
    <col min="17" max="17" width="5.875" style="26" hidden="1" customWidth="1"/>
    <col min="18" max="18" width="5.25" style="26" hidden="1" customWidth="1"/>
    <col min="19" max="19" width="6.5" style="26" hidden="1" customWidth="1"/>
    <col min="20" max="21" width="7" style="26" hidden="1" customWidth="1"/>
    <col min="22" max="22" width="10.625" style="26" hidden="1" customWidth="1"/>
    <col min="23" max="23" width="10.5" style="26" hidden="1" customWidth="1"/>
    <col min="24" max="24" width="7" style="26" hidden="1" customWidth="1"/>
    <col min="25" max="16384" width="7" style="26"/>
  </cols>
  <sheetData>
    <row r="1" spans="1:24" ht="21.75" customHeight="1">
      <c r="A1" s="25" t="s">
        <v>130</v>
      </c>
      <c r="B1" s="25"/>
    </row>
    <row r="2" spans="1:24" ht="51.75" customHeight="1">
      <c r="A2" s="250" t="s">
        <v>116</v>
      </c>
      <c r="B2" s="251"/>
      <c r="F2" s="26"/>
      <c r="G2" s="26"/>
      <c r="H2" s="26"/>
    </row>
    <row r="3" spans="1:24">
      <c r="B3" s="80" t="s">
        <v>62</v>
      </c>
      <c r="D3" s="26">
        <v>12.11</v>
      </c>
      <c r="F3" s="26">
        <v>12.22</v>
      </c>
      <c r="G3" s="26"/>
      <c r="H3" s="26"/>
      <c r="L3" s="26">
        <v>1.2</v>
      </c>
    </row>
    <row r="4" spans="1:24" s="82" customFormat="1" ht="39.75" customHeight="1">
      <c r="A4" s="20" t="s">
        <v>110</v>
      </c>
      <c r="B4" s="20" t="s">
        <v>109</v>
      </c>
      <c r="C4" s="81"/>
      <c r="F4" s="83" t="s">
        <v>64</v>
      </c>
      <c r="G4" s="83" t="s">
        <v>65</v>
      </c>
      <c r="H4" s="83" t="s">
        <v>66</v>
      </c>
      <c r="I4" s="84"/>
      <c r="L4" s="83" t="s">
        <v>64</v>
      </c>
      <c r="M4" s="85" t="s">
        <v>65</v>
      </c>
      <c r="N4" s="83" t="s">
        <v>66</v>
      </c>
    </row>
    <row r="5" spans="1:24" ht="39.75" customHeight="1">
      <c r="A5" s="86" t="s">
        <v>85</v>
      </c>
      <c r="B5" s="48"/>
      <c r="C5" s="37">
        <v>105429</v>
      </c>
      <c r="D5" s="87">
        <v>595734.14</v>
      </c>
      <c r="E5" s="26">
        <f>104401+13602</f>
        <v>118003</v>
      </c>
      <c r="F5" s="27" t="s">
        <v>32</v>
      </c>
      <c r="G5" s="27" t="s">
        <v>67</v>
      </c>
      <c r="H5" s="28">
        <v>596221.15</v>
      </c>
      <c r="I5" s="29" t="e">
        <f>F5-A5</f>
        <v>#VALUE!</v>
      </c>
      <c r="J5" s="45" t="e">
        <f>H5-#REF!</f>
        <v>#REF!</v>
      </c>
      <c r="K5" s="45">
        <v>75943</v>
      </c>
      <c r="L5" s="27" t="s">
        <v>32</v>
      </c>
      <c r="M5" s="27" t="s">
        <v>67</v>
      </c>
      <c r="N5" s="28">
        <v>643048.94999999995</v>
      </c>
      <c r="O5" s="29" t="e">
        <f>L5-A5</f>
        <v>#VALUE!</v>
      </c>
      <c r="P5" s="45" t="e">
        <f>N5-#REF!</f>
        <v>#REF!</v>
      </c>
      <c r="R5" s="26">
        <v>717759</v>
      </c>
      <c r="T5" s="46" t="s">
        <v>32</v>
      </c>
      <c r="U5" s="46" t="s">
        <v>67</v>
      </c>
      <c r="V5" s="47">
        <v>659380.53</v>
      </c>
      <c r="W5" s="26" t="e">
        <f>#REF!-V5</f>
        <v>#REF!</v>
      </c>
      <c r="X5" s="26" t="e">
        <f>T5-A5</f>
        <v>#VALUE!</v>
      </c>
    </row>
    <row r="6" spans="1:24" ht="39.75" customHeight="1">
      <c r="A6" s="86" t="s">
        <v>86</v>
      </c>
      <c r="B6" s="48"/>
      <c r="C6" s="37"/>
      <c r="D6" s="87"/>
      <c r="J6" s="45"/>
      <c r="K6" s="45"/>
      <c r="L6" s="27"/>
      <c r="M6" s="27"/>
      <c r="N6" s="28"/>
      <c r="O6" s="29"/>
      <c r="P6" s="45"/>
      <c r="T6" s="46"/>
      <c r="U6" s="46"/>
      <c r="V6" s="47"/>
    </row>
    <row r="7" spans="1:24" ht="39.75" customHeight="1">
      <c r="A7" s="86" t="s">
        <v>87</v>
      </c>
      <c r="B7" s="48"/>
      <c r="C7" s="37"/>
      <c r="D7" s="87"/>
      <c r="J7" s="45"/>
      <c r="K7" s="45"/>
      <c r="L7" s="27"/>
      <c r="M7" s="27"/>
      <c r="N7" s="28"/>
      <c r="O7" s="29"/>
      <c r="P7" s="45"/>
      <c r="T7" s="46"/>
      <c r="U7" s="46"/>
      <c r="V7" s="47"/>
    </row>
    <row r="8" spans="1:24" ht="39.75" customHeight="1">
      <c r="A8" s="86" t="s">
        <v>88</v>
      </c>
      <c r="B8" s="48"/>
      <c r="C8" s="37"/>
      <c r="D8" s="87"/>
      <c r="J8" s="45"/>
      <c r="K8" s="45"/>
      <c r="L8" s="27"/>
      <c r="M8" s="27"/>
      <c r="N8" s="28"/>
      <c r="O8" s="29"/>
      <c r="P8" s="45"/>
      <c r="T8" s="46"/>
      <c r="U8" s="46"/>
      <c r="V8" s="47"/>
    </row>
    <row r="9" spans="1:24" ht="39.75" customHeight="1">
      <c r="A9" s="86" t="s">
        <v>89</v>
      </c>
      <c r="B9" s="48"/>
      <c r="C9" s="37"/>
      <c r="D9" s="87"/>
      <c r="J9" s="45"/>
      <c r="K9" s="45"/>
      <c r="L9" s="27"/>
      <c r="M9" s="27"/>
      <c r="N9" s="28"/>
      <c r="O9" s="29"/>
      <c r="P9" s="45"/>
      <c r="T9" s="46"/>
      <c r="U9" s="46"/>
      <c r="V9" s="47"/>
    </row>
    <row r="10" spans="1:24" ht="39.75" customHeight="1">
      <c r="A10" s="86" t="s">
        <v>24</v>
      </c>
      <c r="B10" s="48"/>
      <c r="C10" s="37"/>
      <c r="D10" s="87"/>
      <c r="J10" s="45"/>
      <c r="K10" s="45"/>
      <c r="L10" s="27"/>
      <c r="M10" s="27"/>
      <c r="N10" s="28"/>
      <c r="O10" s="29"/>
      <c r="P10" s="45"/>
      <c r="T10" s="46"/>
      <c r="U10" s="46"/>
      <c r="V10" s="47"/>
    </row>
    <row r="11" spans="1:24" ht="39.75" customHeight="1">
      <c r="A11" s="86" t="s">
        <v>84</v>
      </c>
      <c r="B11" s="6"/>
      <c r="C11" s="37"/>
      <c r="D11" s="45"/>
      <c r="J11" s="45"/>
      <c r="K11" s="45"/>
      <c r="L11" s="27"/>
      <c r="M11" s="27"/>
      <c r="N11" s="28"/>
      <c r="O11" s="29"/>
      <c r="P11" s="45"/>
      <c r="T11" s="46"/>
      <c r="U11" s="46"/>
      <c r="V11" s="47"/>
    </row>
    <row r="12" spans="1:24" ht="39.75" customHeight="1">
      <c r="A12" s="31" t="s">
        <v>70</v>
      </c>
      <c r="B12" s="48"/>
      <c r="F12" s="88" t="str">
        <f>""</f>
        <v/>
      </c>
      <c r="G12" s="88" t="str">
        <f>""</f>
        <v/>
      </c>
      <c r="H12" s="88" t="str">
        <f>""</f>
        <v/>
      </c>
      <c r="L12" s="88" t="str">
        <f>""</f>
        <v/>
      </c>
      <c r="M12" s="89" t="str">
        <f>""</f>
        <v/>
      </c>
      <c r="N12" s="88" t="str">
        <f>""</f>
        <v/>
      </c>
      <c r="V12" s="90" t="e">
        <f>V13+#REF!+#REF!+#REF!+#REF!+#REF!+#REF!+#REF!+#REF!+#REF!+#REF!+#REF!+#REF!+#REF!+#REF!+#REF!+#REF!+#REF!+#REF!+#REF!+#REF!</f>
        <v>#REF!</v>
      </c>
      <c r="W12" s="90" t="e">
        <f>W13+#REF!+#REF!+#REF!+#REF!+#REF!+#REF!+#REF!+#REF!+#REF!+#REF!+#REF!+#REF!+#REF!+#REF!+#REF!+#REF!+#REF!+#REF!+#REF!+#REF!</f>
        <v>#REF!</v>
      </c>
    </row>
    <row r="13" spans="1:24" ht="19.5" customHeight="1">
      <c r="A13" s="132" t="s">
        <v>412</v>
      </c>
      <c r="P13" s="45"/>
      <c r="T13" s="46" t="s">
        <v>27</v>
      </c>
      <c r="U13" s="46" t="s">
        <v>51</v>
      </c>
      <c r="V13" s="47">
        <v>19998</v>
      </c>
      <c r="W13" s="26" t="e">
        <f>#REF!-V13</f>
        <v>#REF!</v>
      </c>
      <c r="X13" s="26" t="e">
        <f>T13-A13</f>
        <v>#VALUE!</v>
      </c>
    </row>
    <row r="14" spans="1:24" ht="19.5" customHeight="1">
      <c r="P14" s="45"/>
      <c r="T14" s="46" t="s">
        <v>26</v>
      </c>
      <c r="U14" s="46" t="s">
        <v>52</v>
      </c>
      <c r="V14" s="47">
        <v>19998</v>
      </c>
      <c r="W14" s="26" t="e">
        <f>#REF!-V14</f>
        <v>#REF!</v>
      </c>
      <c r="X14" s="26">
        <f>T14-A14</f>
        <v>23203</v>
      </c>
    </row>
    <row r="15" spans="1:24" ht="19.5" customHeight="1">
      <c r="P15" s="45"/>
      <c r="T15" s="46" t="s">
        <v>25</v>
      </c>
      <c r="U15" s="46" t="s">
        <v>53</v>
      </c>
      <c r="V15" s="47">
        <v>19998</v>
      </c>
      <c r="W15" s="26" t="e">
        <f>#REF!-V15</f>
        <v>#REF!</v>
      </c>
      <c r="X15" s="26">
        <f>T15-A15</f>
        <v>2320301</v>
      </c>
    </row>
    <row r="16" spans="1:24" ht="19.5" customHeight="1">
      <c r="P16" s="45"/>
    </row>
    <row r="17" spans="16:16" s="26" customFormat="1" ht="19.5" customHeight="1">
      <c r="P17" s="45"/>
    </row>
    <row r="18" spans="16:16" s="26" customFormat="1" ht="19.5" customHeight="1">
      <c r="P18" s="45"/>
    </row>
    <row r="19" spans="16:16" s="26" customFormat="1" ht="19.5" customHeight="1">
      <c r="P19" s="45"/>
    </row>
    <row r="20" spans="16:16" s="26" customFormat="1" ht="19.5" customHeight="1">
      <c r="P20" s="45"/>
    </row>
    <row r="21" spans="16:16" s="26" customFormat="1" ht="19.5" customHeight="1">
      <c r="P21" s="45"/>
    </row>
    <row r="22" spans="16:16" s="26" customFormat="1" ht="19.5" customHeight="1">
      <c r="P22" s="45"/>
    </row>
    <row r="23" spans="16:16" s="26" customFormat="1" ht="19.5" customHeight="1">
      <c r="P23" s="45"/>
    </row>
    <row r="24" spans="16:16" s="26" customFormat="1" ht="19.5" customHeight="1">
      <c r="P24" s="45"/>
    </row>
    <row r="25" spans="16:16" s="26" customFormat="1" ht="19.5" customHeight="1">
      <c r="P25" s="45"/>
    </row>
    <row r="26" spans="16:16" s="26" customFormat="1" ht="19.5" customHeight="1">
      <c r="P26" s="45"/>
    </row>
    <row r="27" spans="16:16" s="26" customFormat="1" ht="19.5" customHeight="1">
      <c r="P27" s="45"/>
    </row>
    <row r="28" spans="16:16" s="26" customFormat="1" ht="19.5" customHeight="1">
      <c r="P28" s="45"/>
    </row>
  </sheetData>
  <mergeCells count="1">
    <mergeCell ref="A2:B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"/>
    </sheetView>
  </sheetViews>
  <sheetFormatPr defaultColWidth="0" defaultRowHeight="15.75"/>
  <cols>
    <col min="1" max="2" width="37.625" style="103" customWidth="1"/>
    <col min="3" max="3" width="8" style="103" bestFit="1" customWidth="1"/>
    <col min="4" max="4" width="7.875" style="103" bestFit="1" customWidth="1"/>
    <col min="5" max="5" width="8.5" style="103" hidden="1" customWidth="1"/>
    <col min="6" max="6" width="7.875" style="103" hidden="1" customWidth="1"/>
    <col min="7" max="254" width="7.875" style="103" customWidth="1"/>
    <col min="255" max="255" width="35.75" style="103" customWidth="1"/>
    <col min="256" max="16384" width="0" style="103" hidden="1"/>
  </cols>
  <sheetData>
    <row r="1" spans="1:5" ht="27" customHeight="1">
      <c r="A1" s="122" t="s">
        <v>131</v>
      </c>
      <c r="B1" s="102"/>
    </row>
    <row r="2" spans="1:5" ht="39.950000000000003" customHeight="1">
      <c r="A2" s="104" t="s">
        <v>117</v>
      </c>
      <c r="B2" s="105"/>
    </row>
    <row r="3" spans="1:5" s="107" customFormat="1" ht="18.75" customHeight="1">
      <c r="A3" s="106"/>
      <c r="B3" s="80" t="s">
        <v>62</v>
      </c>
    </row>
    <row r="4" spans="1:5" s="110" customFormat="1" ht="53.25" customHeight="1">
      <c r="A4" s="108" t="s">
        <v>80</v>
      </c>
      <c r="B4" s="99" t="s">
        <v>105</v>
      </c>
      <c r="C4" s="109"/>
    </row>
    <row r="5" spans="1:5" s="113" customFormat="1" ht="53.25" customHeight="1">
      <c r="A5" s="111"/>
      <c r="B5" s="111"/>
      <c r="C5" s="112"/>
    </row>
    <row r="6" spans="1:5" s="107" customFormat="1" ht="53.25" customHeight="1">
      <c r="A6" s="111"/>
      <c r="B6" s="111"/>
      <c r="C6" s="114"/>
      <c r="E6" s="107">
        <v>988753</v>
      </c>
    </row>
    <row r="7" spans="1:5" s="107" customFormat="1" ht="53.25" customHeight="1">
      <c r="A7" s="111"/>
      <c r="B7" s="111"/>
      <c r="C7" s="114"/>
      <c r="E7" s="107">
        <v>822672</v>
      </c>
    </row>
    <row r="8" spans="1:5" s="118" customFormat="1" ht="53.25" customHeight="1">
      <c r="A8" s="115" t="s">
        <v>57</v>
      </c>
      <c r="B8" s="116"/>
      <c r="C8" s="117"/>
    </row>
    <row r="9" spans="1:5" ht="18.75" customHeight="1">
      <c r="A9" s="132" t="s">
        <v>412</v>
      </c>
    </row>
  </sheetData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C33"/>
  <sheetViews>
    <sheetView topLeftCell="A16" workbookViewId="0">
      <selection activeCell="G11" sqref="G11"/>
    </sheetView>
  </sheetViews>
  <sheetFormatPr defaultRowHeight="15.75" customHeight="1"/>
  <cols>
    <col min="1" max="1" width="17.125" style="138" customWidth="1"/>
    <col min="2" max="2" width="44.375" style="138" customWidth="1"/>
    <col min="3" max="3" width="17.25" style="139" customWidth="1"/>
    <col min="4" max="16384" width="9" style="138"/>
  </cols>
  <sheetData>
    <row r="1" spans="1:3" ht="22.5" customHeight="1">
      <c r="A1" s="137" t="s">
        <v>413</v>
      </c>
    </row>
    <row r="2" spans="1:3" ht="24.75" customHeight="1">
      <c r="A2" s="255" t="s">
        <v>414</v>
      </c>
      <c r="B2" s="256"/>
      <c r="C2" s="256"/>
    </row>
    <row r="3" spans="1:3" s="137" customFormat="1" ht="24" customHeight="1">
      <c r="C3" s="140" t="s">
        <v>40</v>
      </c>
    </row>
    <row r="4" spans="1:3" s="142" customFormat="1" ht="23.1" customHeight="1">
      <c r="A4" s="141" t="s">
        <v>41</v>
      </c>
      <c r="B4" s="141" t="s">
        <v>42</v>
      </c>
      <c r="C4" s="76" t="s">
        <v>415</v>
      </c>
    </row>
    <row r="5" spans="1:3" s="142" customFormat="1" ht="23.1" customHeight="1">
      <c r="A5" s="143"/>
      <c r="B5" s="144" t="s">
        <v>33</v>
      </c>
      <c r="C5" s="191">
        <f>C6+C31</f>
        <v>152682</v>
      </c>
    </row>
    <row r="6" spans="1:3" s="142" customFormat="1" ht="23.1" customHeight="1">
      <c r="A6" s="146">
        <v>102</v>
      </c>
      <c r="B6" s="147" t="s">
        <v>416</v>
      </c>
      <c r="C6" s="191">
        <f>C7+C12+C16+C19+C23+C27</f>
        <v>96176</v>
      </c>
    </row>
    <row r="7" spans="1:3" s="142" customFormat="1" ht="23.1" customHeight="1">
      <c r="A7" s="148" t="s">
        <v>417</v>
      </c>
      <c r="B7" s="149" t="s">
        <v>418</v>
      </c>
      <c r="C7" s="145">
        <f>SUM(C8:C11)</f>
        <v>15462</v>
      </c>
    </row>
    <row r="8" spans="1:3" s="142" customFormat="1" ht="23.1" customHeight="1">
      <c r="A8" s="148" t="s">
        <v>419</v>
      </c>
      <c r="B8" s="149" t="s">
        <v>420</v>
      </c>
      <c r="C8" s="233">
        <v>7100</v>
      </c>
    </row>
    <row r="9" spans="1:3" s="142" customFormat="1" ht="23.1" customHeight="1">
      <c r="A9" s="148" t="s">
        <v>628</v>
      </c>
      <c r="B9" s="149" t="s">
        <v>629</v>
      </c>
      <c r="C9" s="233">
        <f>1039+7218</f>
        <v>8257</v>
      </c>
    </row>
    <row r="10" spans="1:3" s="142" customFormat="1" ht="23.1" customHeight="1">
      <c r="A10" s="148" t="s">
        <v>421</v>
      </c>
      <c r="B10" s="149" t="s">
        <v>422</v>
      </c>
      <c r="C10" s="233">
        <v>20</v>
      </c>
    </row>
    <row r="11" spans="1:3" s="142" customFormat="1" ht="23.1" customHeight="1">
      <c r="A11" s="148" t="s">
        <v>630</v>
      </c>
      <c r="B11" s="149" t="s">
        <v>474</v>
      </c>
      <c r="C11" s="233">
        <v>85</v>
      </c>
    </row>
    <row r="12" spans="1:3" s="142" customFormat="1" ht="23.1" customHeight="1">
      <c r="A12" s="148" t="s">
        <v>423</v>
      </c>
      <c r="B12" s="149" t="s">
        <v>631</v>
      </c>
      <c r="C12" s="233">
        <f>SUM(C13:C15)</f>
        <v>5446</v>
      </c>
    </row>
    <row r="13" spans="1:3" s="142" customFormat="1" ht="23.1" customHeight="1">
      <c r="A13" s="148" t="s">
        <v>424</v>
      </c>
      <c r="B13" s="149" t="s">
        <v>632</v>
      </c>
      <c r="C13" s="233">
        <v>5319</v>
      </c>
    </row>
    <row r="14" spans="1:3" s="142" customFormat="1" ht="23.1" customHeight="1">
      <c r="A14" s="148" t="s">
        <v>634</v>
      </c>
      <c r="B14" s="149" t="s">
        <v>635</v>
      </c>
      <c r="C14" s="233"/>
    </row>
    <row r="15" spans="1:3" s="142" customFormat="1" ht="23.1" customHeight="1">
      <c r="A15" s="148" t="s">
        <v>425</v>
      </c>
      <c r="B15" s="149" t="s">
        <v>633</v>
      </c>
      <c r="C15" s="233">
        <v>127</v>
      </c>
    </row>
    <row r="16" spans="1:3" s="142" customFormat="1" ht="23.1" customHeight="1">
      <c r="A16" s="148" t="s">
        <v>426</v>
      </c>
      <c r="B16" s="149" t="s">
        <v>427</v>
      </c>
      <c r="C16" s="233">
        <f>SUM(C17:C18)</f>
        <v>114</v>
      </c>
    </row>
    <row r="17" spans="1:3" s="142" customFormat="1" ht="23.1" customHeight="1">
      <c r="A17" s="148" t="s">
        <v>428</v>
      </c>
      <c r="B17" s="149" t="s">
        <v>429</v>
      </c>
      <c r="C17" s="233">
        <v>114</v>
      </c>
    </row>
    <row r="18" spans="1:3" s="142" customFormat="1" ht="23.1" customHeight="1">
      <c r="A18" s="148" t="s">
        <v>430</v>
      </c>
      <c r="B18" s="149" t="s">
        <v>431</v>
      </c>
      <c r="C18" s="233"/>
    </row>
    <row r="19" spans="1:3" s="142" customFormat="1" ht="23.1" customHeight="1">
      <c r="A19" s="148" t="s">
        <v>475</v>
      </c>
      <c r="B19" s="149" t="s">
        <v>478</v>
      </c>
      <c r="C19" s="234">
        <f>SUM(C20:C22)</f>
        <v>16215</v>
      </c>
    </row>
    <row r="20" spans="1:3" s="142" customFormat="1" ht="23.1" customHeight="1">
      <c r="A20" s="148" t="s">
        <v>476</v>
      </c>
      <c r="B20" s="149" t="s">
        <v>479</v>
      </c>
      <c r="C20" s="234">
        <v>2604</v>
      </c>
    </row>
    <row r="21" spans="1:3" s="142" customFormat="1" ht="23.1" customHeight="1">
      <c r="A21" s="148" t="s">
        <v>675</v>
      </c>
      <c r="B21" s="149" t="s">
        <v>676</v>
      </c>
      <c r="C21" s="234">
        <v>13011</v>
      </c>
    </row>
    <row r="22" spans="1:3" s="142" customFormat="1" ht="23.1" customHeight="1">
      <c r="A22" s="148" t="s">
        <v>477</v>
      </c>
      <c r="B22" s="149" t="s">
        <v>480</v>
      </c>
      <c r="C22" s="234">
        <v>600</v>
      </c>
    </row>
    <row r="23" spans="1:3" s="142" customFormat="1" ht="23.1" customHeight="1">
      <c r="A23" s="148" t="s">
        <v>432</v>
      </c>
      <c r="B23" s="149" t="s">
        <v>433</v>
      </c>
      <c r="C23" s="233">
        <f>SUM(C24:C26)</f>
        <v>16005</v>
      </c>
    </row>
    <row r="24" spans="1:3" s="142" customFormat="1" ht="23.1" customHeight="1">
      <c r="A24" s="148" t="s">
        <v>434</v>
      </c>
      <c r="B24" s="149" t="s">
        <v>435</v>
      </c>
      <c r="C24" s="233">
        <v>14421</v>
      </c>
    </row>
    <row r="25" spans="1:3" s="142" customFormat="1" ht="23.1" customHeight="1">
      <c r="A25" s="148" t="s">
        <v>436</v>
      </c>
      <c r="B25" s="149" t="s">
        <v>437</v>
      </c>
      <c r="C25" s="233">
        <v>1434</v>
      </c>
    </row>
    <row r="26" spans="1:3" s="142" customFormat="1" ht="23.1" customHeight="1">
      <c r="A26" s="148" t="s">
        <v>438</v>
      </c>
      <c r="B26" s="149" t="s">
        <v>439</v>
      </c>
      <c r="C26" s="233">
        <v>150</v>
      </c>
    </row>
    <row r="27" spans="1:3" s="142" customFormat="1" ht="23.1" customHeight="1">
      <c r="A27" s="148" t="s">
        <v>487</v>
      </c>
      <c r="B27" s="149" t="s">
        <v>489</v>
      </c>
      <c r="C27" s="233">
        <f>SUM(C28:C30)</f>
        <v>42934</v>
      </c>
    </row>
    <row r="28" spans="1:3" s="142" customFormat="1" ht="23.1" customHeight="1">
      <c r="A28" s="148" t="s">
        <v>488</v>
      </c>
      <c r="B28" s="149" t="s">
        <v>490</v>
      </c>
      <c r="C28" s="233">
        <v>13650</v>
      </c>
    </row>
    <row r="29" spans="1:3" s="142" customFormat="1" ht="23.1" customHeight="1">
      <c r="A29" s="148" t="s">
        <v>491</v>
      </c>
      <c r="B29" s="149" t="s">
        <v>493</v>
      </c>
      <c r="C29" s="233">
        <v>590</v>
      </c>
    </row>
    <row r="30" spans="1:3" s="142" customFormat="1" ht="23.1" customHeight="1">
      <c r="A30" s="148" t="s">
        <v>492</v>
      </c>
      <c r="B30" s="149" t="s">
        <v>494</v>
      </c>
      <c r="C30" s="145">
        <v>28694</v>
      </c>
    </row>
    <row r="31" spans="1:3" s="142" customFormat="1" ht="23.1" customHeight="1">
      <c r="A31" s="146">
        <v>110</v>
      </c>
      <c r="B31" s="147" t="s">
        <v>440</v>
      </c>
      <c r="C31" s="191">
        <v>56506</v>
      </c>
    </row>
    <row r="32" spans="1:3" s="142" customFormat="1" ht="23.1" customHeight="1">
      <c r="A32" s="148" t="s">
        <v>441</v>
      </c>
      <c r="B32" s="149" t="s">
        <v>442</v>
      </c>
      <c r="C32" s="145">
        <v>56506</v>
      </c>
    </row>
    <row r="33" spans="1:3" s="142" customFormat="1" ht="23.1" customHeight="1">
      <c r="A33" s="148" t="s">
        <v>443</v>
      </c>
      <c r="B33" s="149" t="s">
        <v>444</v>
      </c>
      <c r="C33" s="145">
        <v>56506</v>
      </c>
    </row>
  </sheetData>
  <mergeCells count="1">
    <mergeCell ref="A2:C2"/>
  </mergeCells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2"/>
  <sheetViews>
    <sheetView workbookViewId="0">
      <selection activeCell="F9" sqref="F9"/>
    </sheetView>
  </sheetViews>
  <sheetFormatPr defaultColWidth="7" defaultRowHeight="15" customHeight="1"/>
  <cols>
    <col min="1" max="1" width="15.625" style="154" customWidth="1"/>
    <col min="2" max="2" width="46.625" style="151" customWidth="1"/>
    <col min="3" max="3" width="13" style="152" customWidth="1"/>
    <col min="4" max="223" width="7" style="153" customWidth="1"/>
  </cols>
  <sheetData>
    <row r="1" spans="1:3" ht="21.75" customHeight="1">
      <c r="A1" s="150" t="s">
        <v>445</v>
      </c>
    </row>
    <row r="2" spans="1:3" ht="23.25">
      <c r="A2" s="257" t="s">
        <v>446</v>
      </c>
      <c r="B2" s="258"/>
      <c r="C2" s="259"/>
    </row>
    <row r="3" spans="1:3" s="151" customFormat="1" ht="21" customHeight="1">
      <c r="A3" s="154"/>
      <c r="C3" s="155" t="s">
        <v>40</v>
      </c>
    </row>
    <row r="4" spans="1:3" s="151" customFormat="1" ht="27" customHeight="1">
      <c r="A4" s="156" t="s">
        <v>41</v>
      </c>
      <c r="B4" s="157" t="s">
        <v>42</v>
      </c>
      <c r="C4" s="158" t="s">
        <v>415</v>
      </c>
    </row>
    <row r="5" spans="1:3" s="151" customFormat="1" ht="21" customHeight="1">
      <c r="A5" s="159"/>
      <c r="B5" s="160" t="s">
        <v>33</v>
      </c>
      <c r="C5" s="231">
        <f>C6+C24</f>
        <v>152682</v>
      </c>
    </row>
    <row r="6" spans="1:3" s="151" customFormat="1" ht="21" customHeight="1">
      <c r="A6" s="162">
        <v>209</v>
      </c>
      <c r="B6" s="163" t="s">
        <v>447</v>
      </c>
      <c r="C6" s="161">
        <f>C7+C10+C13+C15+C18+C20</f>
        <v>81539</v>
      </c>
    </row>
    <row r="7" spans="1:3" s="151" customFormat="1" ht="21" customHeight="1">
      <c r="A7" s="164" t="s">
        <v>448</v>
      </c>
      <c r="B7" s="165" t="s">
        <v>449</v>
      </c>
      <c r="C7" s="161">
        <f>C8+C9</f>
        <v>14282</v>
      </c>
    </row>
    <row r="8" spans="1:3" s="151" customFormat="1" ht="21" customHeight="1">
      <c r="A8" s="164" t="s">
        <v>450</v>
      </c>
      <c r="B8" s="165" t="s">
        <v>451</v>
      </c>
      <c r="C8" s="232">
        <f>13924+25</f>
        <v>13949</v>
      </c>
    </row>
    <row r="9" spans="1:3" s="151" customFormat="1" ht="21" customHeight="1">
      <c r="A9" s="164" t="s">
        <v>452</v>
      </c>
      <c r="B9" s="165" t="s">
        <v>453</v>
      </c>
      <c r="C9" s="232">
        <v>333</v>
      </c>
    </row>
    <row r="10" spans="1:3" s="151" customFormat="1" ht="21" customHeight="1">
      <c r="A10" s="164" t="s">
        <v>454</v>
      </c>
      <c r="B10" s="165" t="s">
        <v>455</v>
      </c>
      <c r="C10" s="232">
        <f>SUM(C11:C12)</f>
        <v>4154</v>
      </c>
    </row>
    <row r="11" spans="1:3" s="151" customFormat="1" ht="21" customHeight="1">
      <c r="A11" s="164" t="s">
        <v>456</v>
      </c>
      <c r="B11" s="165" t="s">
        <v>457</v>
      </c>
      <c r="C11" s="232">
        <v>2206</v>
      </c>
    </row>
    <row r="12" spans="1:3" s="151" customFormat="1" ht="21" customHeight="1">
      <c r="A12" s="164" t="s">
        <v>458</v>
      </c>
      <c r="B12" s="165" t="s">
        <v>459</v>
      </c>
      <c r="C12" s="232">
        <v>1948</v>
      </c>
    </row>
    <row r="13" spans="1:3" s="151" customFormat="1" ht="21" customHeight="1">
      <c r="A13" s="164" t="s">
        <v>460</v>
      </c>
      <c r="B13" s="165" t="s">
        <v>461</v>
      </c>
      <c r="C13" s="232">
        <f>C14</f>
        <v>101</v>
      </c>
    </row>
    <row r="14" spans="1:3" s="151" customFormat="1" ht="21" customHeight="1">
      <c r="A14" s="164" t="s">
        <v>462</v>
      </c>
      <c r="B14" s="165" t="s">
        <v>463</v>
      </c>
      <c r="C14" s="232">
        <v>101</v>
      </c>
    </row>
    <row r="15" spans="1:3" s="142" customFormat="1" ht="23.1" customHeight="1">
      <c r="A15" s="148" t="s">
        <v>481</v>
      </c>
      <c r="B15" s="149" t="s">
        <v>483</v>
      </c>
      <c r="C15" s="233">
        <f>SUM(C16:C17)</f>
        <v>12674</v>
      </c>
    </row>
    <row r="16" spans="1:3" s="142" customFormat="1" ht="23.1" customHeight="1">
      <c r="A16" s="148" t="s">
        <v>482</v>
      </c>
      <c r="B16" s="149" t="s">
        <v>485</v>
      </c>
      <c r="C16" s="233">
        <v>12356</v>
      </c>
    </row>
    <row r="17" spans="1:3" s="142" customFormat="1" ht="23.1" customHeight="1">
      <c r="A17" s="148" t="s">
        <v>484</v>
      </c>
      <c r="B17" s="149" t="s">
        <v>486</v>
      </c>
      <c r="C17" s="233">
        <v>318</v>
      </c>
    </row>
    <row r="18" spans="1:3" s="151" customFormat="1" ht="21" customHeight="1">
      <c r="A18" s="164" t="s">
        <v>464</v>
      </c>
      <c r="B18" s="165" t="s">
        <v>465</v>
      </c>
      <c r="C18" s="232">
        <f>C19</f>
        <v>13615</v>
      </c>
    </row>
    <row r="19" spans="1:3" s="151" customFormat="1" ht="21" customHeight="1">
      <c r="A19" s="164" t="s">
        <v>466</v>
      </c>
      <c r="B19" s="165" t="s">
        <v>467</v>
      </c>
      <c r="C19" s="232">
        <v>13615</v>
      </c>
    </row>
    <row r="20" spans="1:3" s="151" customFormat="1" ht="21" customHeight="1">
      <c r="A20" s="164" t="s">
        <v>495</v>
      </c>
      <c r="B20" s="165" t="s">
        <v>497</v>
      </c>
      <c r="C20" s="232">
        <f>SUM(C21:C22)</f>
        <v>36713</v>
      </c>
    </row>
    <row r="21" spans="1:3" s="151" customFormat="1" ht="21" customHeight="1">
      <c r="A21" s="164" t="s">
        <v>496</v>
      </c>
      <c r="B21" s="165" t="s">
        <v>498</v>
      </c>
      <c r="C21" s="161">
        <v>33164</v>
      </c>
    </row>
    <row r="22" spans="1:3" s="151" customFormat="1" ht="21" customHeight="1">
      <c r="A22" s="164" t="s">
        <v>499</v>
      </c>
      <c r="B22" s="165" t="s">
        <v>500</v>
      </c>
      <c r="C22" s="161">
        <v>3549</v>
      </c>
    </row>
    <row r="23" spans="1:3" s="151" customFormat="1" ht="21" customHeight="1">
      <c r="A23" s="164" t="s">
        <v>501</v>
      </c>
      <c r="B23" s="165" t="s">
        <v>502</v>
      </c>
      <c r="C23" s="161"/>
    </row>
    <row r="24" spans="1:3" s="151" customFormat="1" ht="21" customHeight="1">
      <c r="A24" s="162" t="s">
        <v>468</v>
      </c>
      <c r="B24" s="163" t="s">
        <v>469</v>
      </c>
      <c r="C24" s="231">
        <v>71143</v>
      </c>
    </row>
    <row r="25" spans="1:3" s="151" customFormat="1" ht="21" customHeight="1">
      <c r="A25" s="164" t="s">
        <v>470</v>
      </c>
      <c r="B25" s="165" t="s">
        <v>471</v>
      </c>
      <c r="C25" s="161">
        <v>71143</v>
      </c>
    </row>
    <row r="26" spans="1:3" s="151" customFormat="1" ht="21" customHeight="1">
      <c r="A26" s="164" t="s">
        <v>472</v>
      </c>
      <c r="B26" s="165" t="s">
        <v>473</v>
      </c>
      <c r="C26" s="161">
        <v>71143</v>
      </c>
    </row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</sheetData>
  <mergeCells count="1">
    <mergeCell ref="A2:C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29"/>
  <sheetViews>
    <sheetView topLeftCell="A13" workbookViewId="0">
      <selection activeCell="I6" sqref="I6"/>
    </sheetView>
  </sheetViews>
  <sheetFormatPr defaultColWidth="35.75" defaultRowHeight="15.75"/>
  <cols>
    <col min="1" max="1" width="15.125" style="1" customWidth="1"/>
    <col min="2" max="3" width="33.5" style="1" customWidth="1"/>
    <col min="4" max="4" width="8" style="1" bestFit="1" customWidth="1"/>
    <col min="5" max="5" width="7.875" style="1" bestFit="1" customWidth="1"/>
    <col min="6" max="6" width="8.5" style="1" hidden="1" customWidth="1"/>
    <col min="7" max="7" width="7.875" style="1" hidden="1" customWidth="1"/>
    <col min="8" max="255" width="7.875" style="1" customWidth="1"/>
    <col min="256" max="16384" width="35.75" style="1"/>
  </cols>
  <sheetData>
    <row r="1" spans="1:6" ht="18" customHeight="1">
      <c r="A1" s="25" t="s">
        <v>121</v>
      </c>
      <c r="B1" s="25"/>
      <c r="C1" s="77"/>
    </row>
    <row r="2" spans="1:6" ht="39.950000000000003" customHeight="1">
      <c r="B2" s="241" t="s">
        <v>118</v>
      </c>
      <c r="C2" s="241"/>
    </row>
    <row r="3" spans="1:6" ht="18.75" customHeight="1">
      <c r="B3" s="10"/>
      <c r="C3" s="11" t="s">
        <v>38</v>
      </c>
    </row>
    <row r="4" spans="1:6" s="13" customFormat="1" ht="24.95" customHeight="1">
      <c r="A4" s="169" t="s">
        <v>503</v>
      </c>
      <c r="B4" s="100" t="s">
        <v>90</v>
      </c>
      <c r="C4" s="18" t="s">
        <v>120</v>
      </c>
      <c r="D4" s="12"/>
    </row>
    <row r="5" spans="1:6" s="50" customFormat="1" ht="24.95" customHeight="1">
      <c r="A5" s="166" t="s">
        <v>504</v>
      </c>
      <c r="B5" s="123" t="s">
        <v>133</v>
      </c>
      <c r="C5" s="174">
        <f>SUM(C6:C20)</f>
        <v>46926</v>
      </c>
      <c r="D5" s="49"/>
    </row>
    <row r="6" spans="1:6" s="52" customFormat="1" ht="24.95" customHeight="1">
      <c r="A6" s="167" t="s">
        <v>505</v>
      </c>
      <c r="B6" s="123" t="s">
        <v>134</v>
      </c>
      <c r="C6" s="123">
        <v>16513</v>
      </c>
      <c r="D6" s="51"/>
      <c r="F6" s="52">
        <v>988753</v>
      </c>
    </row>
    <row r="7" spans="1:6" s="13" customFormat="1" ht="24.95" customHeight="1">
      <c r="A7" s="167" t="s">
        <v>506</v>
      </c>
      <c r="B7" s="123" t="s">
        <v>135</v>
      </c>
      <c r="C7" s="123">
        <v>2405</v>
      </c>
      <c r="D7" s="12"/>
    </row>
    <row r="8" spans="1:6" s="15" customFormat="1" ht="24.95" customHeight="1">
      <c r="A8" s="167" t="s">
        <v>507</v>
      </c>
      <c r="B8" s="123" t="s">
        <v>136</v>
      </c>
      <c r="C8" s="123"/>
      <c r="D8" s="14"/>
      <c r="F8" s="15">
        <v>988753</v>
      </c>
    </row>
    <row r="9" spans="1:6" s="15" customFormat="1" ht="24.95" customHeight="1">
      <c r="A9" s="167" t="s">
        <v>508</v>
      </c>
      <c r="B9" s="123" t="s">
        <v>137</v>
      </c>
      <c r="C9" s="123">
        <v>1350</v>
      </c>
      <c r="D9" s="14"/>
      <c r="F9" s="15">
        <v>822672</v>
      </c>
    </row>
    <row r="10" spans="1:6" s="17" customFormat="1" ht="24.95" customHeight="1">
      <c r="A10" s="167" t="s">
        <v>509</v>
      </c>
      <c r="B10" s="123" t="s">
        <v>138</v>
      </c>
      <c r="C10" s="123">
        <v>44</v>
      </c>
      <c r="D10" s="16"/>
    </row>
    <row r="11" spans="1:6" ht="24.95" customHeight="1">
      <c r="A11" s="167" t="s">
        <v>510</v>
      </c>
      <c r="B11" s="123" t="s">
        <v>139</v>
      </c>
      <c r="C11" s="123">
        <v>2300</v>
      </c>
    </row>
    <row r="12" spans="1:6" ht="24.95" customHeight="1">
      <c r="A12" s="167" t="s">
        <v>511</v>
      </c>
      <c r="B12" s="123" t="s">
        <v>140</v>
      </c>
      <c r="C12" s="123">
        <v>1370</v>
      </c>
    </row>
    <row r="13" spans="1:6" ht="24.95" customHeight="1">
      <c r="A13" s="167" t="s">
        <v>512</v>
      </c>
      <c r="B13" s="123" t="s">
        <v>141</v>
      </c>
      <c r="C13" s="123">
        <v>1260</v>
      </c>
    </row>
    <row r="14" spans="1:6" ht="24.95" customHeight="1">
      <c r="A14" s="167" t="s">
        <v>513</v>
      </c>
      <c r="B14" s="123" t="s">
        <v>142</v>
      </c>
      <c r="C14" s="123">
        <v>3600</v>
      </c>
    </row>
    <row r="15" spans="1:6" ht="24.95" customHeight="1">
      <c r="A15" s="167" t="s">
        <v>514</v>
      </c>
      <c r="B15" s="123" t="s">
        <v>143</v>
      </c>
      <c r="C15" s="123">
        <v>6013</v>
      </c>
    </row>
    <row r="16" spans="1:6" ht="24.95" customHeight="1">
      <c r="A16" s="167" t="s">
        <v>515</v>
      </c>
      <c r="B16" s="123" t="s">
        <v>144</v>
      </c>
      <c r="C16" s="123">
        <v>3500</v>
      </c>
    </row>
    <row r="17" spans="1:3" ht="24.95" customHeight="1">
      <c r="A17" s="167" t="s">
        <v>516</v>
      </c>
      <c r="B17" s="123" t="s">
        <v>145</v>
      </c>
      <c r="C17" s="123">
        <v>3766</v>
      </c>
    </row>
    <row r="18" spans="1:3" ht="24.95" customHeight="1">
      <c r="A18" s="167" t="s">
        <v>678</v>
      </c>
      <c r="B18" s="123" t="s">
        <v>146</v>
      </c>
      <c r="C18" s="123">
        <v>4805</v>
      </c>
    </row>
    <row r="19" spans="1:3" ht="24.95" customHeight="1">
      <c r="A19" s="167" t="s">
        <v>517</v>
      </c>
      <c r="B19" s="123" t="s">
        <v>147</v>
      </c>
      <c r="C19" s="123"/>
    </row>
    <row r="20" spans="1:3" ht="24.95" customHeight="1">
      <c r="A20" s="167" t="s">
        <v>518</v>
      </c>
      <c r="B20" s="123" t="s">
        <v>148</v>
      </c>
      <c r="C20" s="123"/>
    </row>
    <row r="21" spans="1:3" ht="24.95" customHeight="1">
      <c r="A21" s="166" t="s">
        <v>519</v>
      </c>
      <c r="B21" s="123" t="s">
        <v>149</v>
      </c>
      <c r="C21" s="123">
        <f>SUM(C22:C28)</f>
        <v>13800</v>
      </c>
    </row>
    <row r="22" spans="1:3" ht="24.95" customHeight="1">
      <c r="A22" s="167" t="s">
        <v>520</v>
      </c>
      <c r="B22" s="123" t="s">
        <v>150</v>
      </c>
      <c r="C22" s="123">
        <v>3400</v>
      </c>
    </row>
    <row r="23" spans="1:3" ht="24.95" customHeight="1">
      <c r="A23" s="167" t="s">
        <v>521</v>
      </c>
      <c r="B23" s="123" t="s">
        <v>151</v>
      </c>
      <c r="C23" s="123">
        <v>1500</v>
      </c>
    </row>
    <row r="24" spans="1:3" ht="24.95" customHeight="1">
      <c r="A24" s="167" t="s">
        <v>522</v>
      </c>
      <c r="B24" s="123" t="s">
        <v>152</v>
      </c>
      <c r="C24" s="123">
        <v>3300</v>
      </c>
    </row>
    <row r="25" spans="1:3" ht="24.95" customHeight="1">
      <c r="A25" s="167" t="s">
        <v>523</v>
      </c>
      <c r="B25" s="123" t="s">
        <v>153</v>
      </c>
      <c r="C25" s="123">
        <v>3400</v>
      </c>
    </row>
    <row r="26" spans="1:3" ht="24.95" customHeight="1">
      <c r="A26" s="167" t="s">
        <v>524</v>
      </c>
      <c r="B26" s="123" t="s">
        <v>154</v>
      </c>
      <c r="C26" s="123"/>
    </row>
    <row r="27" spans="1:3" ht="24.95" customHeight="1">
      <c r="A27" s="167" t="s">
        <v>679</v>
      </c>
      <c r="B27" s="123" t="s">
        <v>677</v>
      </c>
      <c r="C27" s="123">
        <v>2200</v>
      </c>
    </row>
    <row r="28" spans="1:3" ht="24.95" customHeight="1">
      <c r="A28" s="167" t="s">
        <v>525</v>
      </c>
      <c r="B28" s="123" t="s">
        <v>155</v>
      </c>
      <c r="C28" s="123">
        <v>0</v>
      </c>
    </row>
    <row r="29" spans="1:3" ht="24.95" customHeight="1">
      <c r="A29" s="168"/>
      <c r="B29" s="125" t="s">
        <v>156</v>
      </c>
      <c r="C29" s="175">
        <f>C5+C21</f>
        <v>60726</v>
      </c>
    </row>
  </sheetData>
  <mergeCells count="1">
    <mergeCell ref="B2:C2"/>
  </mergeCells>
  <phoneticPr fontId="3" type="noConversion"/>
  <printOptions horizontalCentered="1"/>
  <pageMargins left="0.98402777777777772" right="0.74791666666666667" top="1.1805555555555556" bottom="0.98402777777777772" header="0.51111111111111107" footer="0.51111111111111107"/>
  <pageSetup paperSize="9" firstPageNumber="42949631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25" workbookViewId="0">
      <selection activeCell="C33" sqref="C33"/>
    </sheetView>
  </sheetViews>
  <sheetFormatPr defaultColWidth="7" defaultRowHeight="15"/>
  <cols>
    <col min="1" max="1" width="13.75" style="26" customWidth="1"/>
    <col min="2" max="2" width="35.125" style="4" customWidth="1"/>
    <col min="3" max="3" width="29.625" style="2" customWidth="1"/>
    <col min="4" max="4" width="10.375" style="3" hidden="1" customWidth="1"/>
    <col min="5" max="5" width="9.625" style="26" hidden="1" customWidth="1"/>
    <col min="6" max="6" width="8.125" style="26" hidden="1" customWidth="1"/>
    <col min="7" max="7" width="9.625" style="27" hidden="1" customWidth="1"/>
    <col min="8" max="8" width="17.5" style="27" hidden="1" customWidth="1"/>
    <col min="9" max="9" width="12.5" style="28" hidden="1" customWidth="1"/>
    <col min="10" max="10" width="7" style="29" hidden="1" customWidth="1"/>
    <col min="11" max="12" width="7" style="26" hidden="1" customWidth="1"/>
    <col min="13" max="13" width="13.875" style="26" hidden="1" customWidth="1"/>
    <col min="14" max="14" width="7.875" style="26" hidden="1" customWidth="1"/>
    <col min="15" max="15" width="9.5" style="26" hidden="1" customWidth="1"/>
    <col min="16" max="16" width="6.875" style="26" hidden="1" customWidth="1"/>
    <col min="17" max="17" width="9" style="26" hidden="1" customWidth="1"/>
    <col min="18" max="18" width="5.875" style="26" hidden="1" customWidth="1"/>
    <col min="19" max="19" width="5.25" style="26" hidden="1" customWidth="1"/>
    <col min="20" max="20" width="6.5" style="26" hidden="1" customWidth="1"/>
    <col min="21" max="22" width="7" style="26" hidden="1" customWidth="1"/>
    <col min="23" max="23" width="10.625" style="26" hidden="1" customWidth="1"/>
    <col min="24" max="24" width="10.5" style="26" hidden="1" customWidth="1"/>
    <col min="25" max="25" width="7" style="26" hidden="1" customWidth="1"/>
    <col min="26" max="16384" width="7" style="26"/>
  </cols>
  <sheetData>
    <row r="1" spans="1:25" ht="29.25" customHeight="1">
      <c r="A1" s="25" t="s">
        <v>54</v>
      </c>
      <c r="B1" s="25"/>
    </row>
    <row r="2" spans="1:25" ht="28.5" customHeight="1">
      <c r="B2" s="242" t="s">
        <v>102</v>
      </c>
      <c r="C2" s="243"/>
      <c r="G2" s="26"/>
      <c r="H2" s="26"/>
      <c r="I2" s="26"/>
    </row>
    <row r="3" spans="1:25" s="3" customFormat="1" ht="21.75" customHeight="1">
      <c r="B3" s="4"/>
      <c r="C3" s="98" t="s">
        <v>40</v>
      </c>
      <c r="E3" s="3">
        <v>12.11</v>
      </c>
      <c r="G3" s="3">
        <v>12.22</v>
      </c>
      <c r="J3" s="2"/>
      <c r="M3" s="3">
        <v>1.2</v>
      </c>
    </row>
    <row r="4" spans="1:25" s="3" customFormat="1" ht="39" customHeight="1">
      <c r="A4" s="20" t="s">
        <v>526</v>
      </c>
      <c r="B4" s="20" t="s">
        <v>90</v>
      </c>
      <c r="C4" s="33" t="s">
        <v>55</v>
      </c>
      <c r="G4" s="34" t="s">
        <v>43</v>
      </c>
      <c r="H4" s="34" t="s">
        <v>44</v>
      </c>
      <c r="I4" s="34" t="s">
        <v>45</v>
      </c>
      <c r="J4" s="2"/>
      <c r="M4" s="34" t="s">
        <v>43</v>
      </c>
      <c r="N4" s="35" t="s">
        <v>44</v>
      </c>
      <c r="O4" s="34" t="s">
        <v>45</v>
      </c>
    </row>
    <row r="5" spans="1:25" s="4" customFormat="1" ht="39" customHeight="1">
      <c r="A5" s="135"/>
      <c r="B5" s="119" t="s">
        <v>91</v>
      </c>
      <c r="C5" s="130">
        <f ca="1">SUM(C5:C27)</f>
        <v>224536</v>
      </c>
      <c r="D5" s="4">
        <v>105429</v>
      </c>
      <c r="E5" s="4">
        <v>595734.14</v>
      </c>
      <c r="F5" s="4">
        <f>104401+13602</f>
        <v>118003</v>
      </c>
      <c r="G5" s="53" t="s">
        <v>32</v>
      </c>
      <c r="H5" s="53" t="s">
        <v>46</v>
      </c>
      <c r="I5" s="53">
        <v>596221.15</v>
      </c>
      <c r="J5" s="4" t="e">
        <f>G5-B5</f>
        <v>#VALUE!</v>
      </c>
      <c r="K5" s="4">
        <f ca="1">I5-C5</f>
        <v>372673.15</v>
      </c>
      <c r="L5" s="4">
        <v>75943</v>
      </c>
      <c r="M5" s="53" t="s">
        <v>32</v>
      </c>
      <c r="N5" s="53" t="s">
        <v>46</v>
      </c>
      <c r="O5" s="53">
        <v>643048.94999999995</v>
      </c>
      <c r="P5" s="4" t="e">
        <f>M5-B5</f>
        <v>#VALUE!</v>
      </c>
      <c r="Q5" s="4">
        <f ca="1">O5-C5</f>
        <v>419500.94999999995</v>
      </c>
      <c r="S5" s="4">
        <v>717759</v>
      </c>
      <c r="U5" s="54" t="s">
        <v>32</v>
      </c>
      <c r="V5" s="54" t="s">
        <v>46</v>
      </c>
      <c r="W5" s="54">
        <v>659380.53</v>
      </c>
      <c r="X5" s="4">
        <f ca="1">C5-W5</f>
        <v>-435832.53</v>
      </c>
      <c r="Y5" s="4" t="e">
        <f>U5-B5</f>
        <v>#VALUE!</v>
      </c>
    </row>
    <row r="6" spans="1:25" s="55" customFormat="1" ht="39" customHeight="1">
      <c r="A6" s="86" t="s">
        <v>527</v>
      </c>
      <c r="B6" s="19" t="s">
        <v>92</v>
      </c>
      <c r="C6" s="130">
        <v>15781</v>
      </c>
      <c r="E6" s="55">
        <v>7616.62</v>
      </c>
      <c r="G6" s="56" t="s">
        <v>31</v>
      </c>
      <c r="H6" s="56" t="s">
        <v>47</v>
      </c>
      <c r="I6" s="56">
        <v>7616.62</v>
      </c>
      <c r="J6" s="55" t="e">
        <f>G6-B6</f>
        <v>#VALUE!</v>
      </c>
      <c r="K6" s="55">
        <f>I6-C6</f>
        <v>-8164.38</v>
      </c>
      <c r="M6" s="56" t="s">
        <v>31</v>
      </c>
      <c r="N6" s="56" t="s">
        <v>47</v>
      </c>
      <c r="O6" s="56">
        <v>7749.58</v>
      </c>
      <c r="P6" s="55" t="e">
        <f>M6-B6</f>
        <v>#VALUE!</v>
      </c>
      <c r="Q6" s="55">
        <f>O6-C6</f>
        <v>-8031.42</v>
      </c>
      <c r="U6" s="57" t="s">
        <v>31</v>
      </c>
      <c r="V6" s="57" t="s">
        <v>47</v>
      </c>
      <c r="W6" s="57">
        <v>8475.4699999999993</v>
      </c>
      <c r="X6" s="55">
        <f>C6-W6</f>
        <v>7305.5300000000007</v>
      </c>
      <c r="Y6" s="55" t="e">
        <f>U6-B6</f>
        <v>#VALUE!</v>
      </c>
    </row>
    <row r="7" spans="1:25" s="59" customFormat="1" ht="39" customHeight="1">
      <c r="A7" s="86" t="s">
        <v>528</v>
      </c>
      <c r="B7" s="19" t="s">
        <v>93</v>
      </c>
      <c r="C7" s="130"/>
      <c r="E7" s="59">
        <v>3922.87</v>
      </c>
      <c r="G7" s="60" t="s">
        <v>30</v>
      </c>
      <c r="H7" s="60" t="s">
        <v>48</v>
      </c>
      <c r="I7" s="60">
        <v>3922.87</v>
      </c>
      <c r="J7" s="59" t="e">
        <f>G7-B7</f>
        <v>#VALUE!</v>
      </c>
      <c r="K7" s="59">
        <f>I7-C7</f>
        <v>3922.87</v>
      </c>
      <c r="L7" s="59">
        <v>750</v>
      </c>
      <c r="M7" s="60" t="s">
        <v>30</v>
      </c>
      <c r="N7" s="60" t="s">
        <v>48</v>
      </c>
      <c r="O7" s="60">
        <v>4041.81</v>
      </c>
      <c r="P7" s="59" t="e">
        <f>M7-B7</f>
        <v>#VALUE!</v>
      </c>
      <c r="Q7" s="59">
        <f>O7-C7</f>
        <v>4041.81</v>
      </c>
      <c r="U7" s="61" t="s">
        <v>30</v>
      </c>
      <c r="V7" s="61" t="s">
        <v>48</v>
      </c>
      <c r="W7" s="61">
        <v>4680.9399999999996</v>
      </c>
      <c r="X7" s="59">
        <f>C7-W7</f>
        <v>-4680.9399999999996</v>
      </c>
      <c r="Y7" s="59" t="e">
        <f>U7-B7</f>
        <v>#VALUE!</v>
      </c>
    </row>
    <row r="8" spans="1:25" s="59" customFormat="1" ht="39" customHeight="1">
      <c r="A8" s="86" t="s">
        <v>529</v>
      </c>
      <c r="B8" s="19" t="s">
        <v>362</v>
      </c>
      <c r="C8" s="130">
        <v>9406</v>
      </c>
      <c r="G8" s="60"/>
      <c r="H8" s="60"/>
      <c r="I8" s="60"/>
      <c r="M8" s="60"/>
      <c r="N8" s="60"/>
      <c r="O8" s="60"/>
      <c r="U8" s="61"/>
      <c r="V8" s="61"/>
      <c r="W8" s="61"/>
    </row>
    <row r="9" spans="1:25" s="59" customFormat="1" ht="39" customHeight="1">
      <c r="A9" s="86" t="s">
        <v>530</v>
      </c>
      <c r="B9" s="19" t="s">
        <v>363</v>
      </c>
      <c r="C9" s="130">
        <v>52795</v>
      </c>
      <c r="G9" s="60"/>
      <c r="H9" s="60"/>
      <c r="I9" s="60"/>
      <c r="M9" s="60"/>
      <c r="N9" s="60"/>
      <c r="O9" s="60"/>
      <c r="U9" s="61"/>
      <c r="V9" s="61"/>
      <c r="W9" s="61"/>
    </row>
    <row r="10" spans="1:25" s="59" customFormat="1" ht="39" customHeight="1">
      <c r="A10" s="86" t="s">
        <v>531</v>
      </c>
      <c r="B10" s="19" t="s">
        <v>364</v>
      </c>
      <c r="C10" s="130">
        <v>986</v>
      </c>
      <c r="G10" s="60"/>
      <c r="H10" s="60"/>
      <c r="I10" s="60"/>
      <c r="M10" s="60"/>
      <c r="N10" s="60"/>
      <c r="O10" s="60"/>
      <c r="U10" s="61"/>
      <c r="V10" s="61"/>
      <c r="W10" s="61"/>
    </row>
    <row r="11" spans="1:25" s="59" customFormat="1" ht="39" customHeight="1">
      <c r="A11" s="86" t="s">
        <v>532</v>
      </c>
      <c r="B11" s="19" t="s">
        <v>365</v>
      </c>
      <c r="C11" s="130">
        <v>1953</v>
      </c>
      <c r="G11" s="60"/>
      <c r="H11" s="60"/>
      <c r="I11" s="60"/>
      <c r="M11" s="60"/>
      <c r="N11" s="60"/>
      <c r="O11" s="60"/>
      <c r="U11" s="61"/>
      <c r="V11" s="61"/>
      <c r="W11" s="61"/>
    </row>
    <row r="12" spans="1:25" s="59" customFormat="1" ht="39" customHeight="1">
      <c r="A12" s="86" t="s">
        <v>533</v>
      </c>
      <c r="B12" s="19" t="s">
        <v>366</v>
      </c>
      <c r="C12" s="130">
        <v>34170</v>
      </c>
      <c r="G12" s="60"/>
      <c r="H12" s="60"/>
      <c r="I12" s="60"/>
      <c r="M12" s="60"/>
      <c r="N12" s="60"/>
      <c r="O12" s="60"/>
      <c r="U12" s="61"/>
      <c r="V12" s="61"/>
      <c r="W12" s="61"/>
    </row>
    <row r="13" spans="1:25" s="59" customFormat="1" ht="39" customHeight="1">
      <c r="A13" s="86" t="s">
        <v>534</v>
      </c>
      <c r="B13" s="19" t="s">
        <v>681</v>
      </c>
      <c r="C13" s="130">
        <v>38164</v>
      </c>
      <c r="G13" s="60"/>
      <c r="H13" s="60"/>
      <c r="I13" s="60"/>
      <c r="M13" s="60"/>
      <c r="N13" s="60"/>
      <c r="O13" s="60"/>
      <c r="U13" s="61"/>
      <c r="V13" s="61"/>
      <c r="W13" s="61"/>
    </row>
    <row r="14" spans="1:25" s="59" customFormat="1" ht="39" customHeight="1">
      <c r="A14" s="86" t="s">
        <v>535</v>
      </c>
      <c r="B14" s="19" t="s">
        <v>682</v>
      </c>
      <c r="C14" s="130">
        <v>3877</v>
      </c>
      <c r="G14" s="60"/>
      <c r="H14" s="60"/>
      <c r="I14" s="60"/>
      <c r="M14" s="60"/>
      <c r="N14" s="60"/>
      <c r="O14" s="60"/>
      <c r="U14" s="61"/>
      <c r="V14" s="61"/>
      <c r="W14" s="61"/>
    </row>
    <row r="15" spans="1:25" s="59" customFormat="1" ht="39" customHeight="1">
      <c r="A15" s="86" t="s">
        <v>536</v>
      </c>
      <c r="B15" s="19" t="s">
        <v>367</v>
      </c>
      <c r="C15" s="130">
        <v>13913</v>
      </c>
      <c r="G15" s="60"/>
      <c r="H15" s="60"/>
      <c r="I15" s="60"/>
      <c r="M15" s="60"/>
      <c r="N15" s="60"/>
      <c r="O15" s="60"/>
      <c r="U15" s="61"/>
      <c r="V15" s="61"/>
      <c r="W15" s="61"/>
    </row>
    <row r="16" spans="1:25" s="59" customFormat="1" ht="39" customHeight="1">
      <c r="A16" s="86" t="s">
        <v>537</v>
      </c>
      <c r="B16" s="19" t="s">
        <v>683</v>
      </c>
      <c r="C16" s="130">
        <v>20970</v>
      </c>
      <c r="G16" s="60"/>
      <c r="H16" s="60"/>
      <c r="I16" s="60"/>
      <c r="M16" s="60"/>
      <c r="N16" s="60"/>
      <c r="O16" s="60"/>
      <c r="U16" s="61"/>
      <c r="V16" s="61"/>
      <c r="W16" s="61"/>
    </row>
    <row r="17" spans="1:25" s="59" customFormat="1" ht="39" customHeight="1">
      <c r="A17" s="86" t="s">
        <v>538</v>
      </c>
      <c r="B17" s="19" t="s">
        <v>368</v>
      </c>
      <c r="C17" s="130">
        <v>6381</v>
      </c>
      <c r="G17" s="60"/>
      <c r="H17" s="60"/>
      <c r="I17" s="60"/>
      <c r="M17" s="60"/>
      <c r="N17" s="60"/>
      <c r="O17" s="60"/>
      <c r="U17" s="61"/>
      <c r="V17" s="61"/>
      <c r="W17" s="61"/>
    </row>
    <row r="18" spans="1:25" s="59" customFormat="1" ht="39" customHeight="1">
      <c r="A18" s="86" t="s">
        <v>539</v>
      </c>
      <c r="B18" s="19" t="s">
        <v>369</v>
      </c>
      <c r="C18" s="130">
        <v>4597</v>
      </c>
      <c r="G18" s="60"/>
      <c r="H18" s="60"/>
      <c r="I18" s="60"/>
      <c r="M18" s="60"/>
      <c r="N18" s="60"/>
      <c r="O18" s="60"/>
      <c r="U18" s="61"/>
      <c r="V18" s="61"/>
      <c r="W18" s="61"/>
    </row>
    <row r="19" spans="1:25" s="59" customFormat="1" ht="39" customHeight="1">
      <c r="A19" s="86" t="s">
        <v>540</v>
      </c>
      <c r="B19" s="19" t="s">
        <v>370</v>
      </c>
      <c r="C19" s="130">
        <v>345</v>
      </c>
      <c r="G19" s="60"/>
      <c r="H19" s="60"/>
      <c r="I19" s="60"/>
      <c r="M19" s="60"/>
      <c r="N19" s="60"/>
      <c r="O19" s="60"/>
      <c r="U19" s="61"/>
      <c r="V19" s="61"/>
      <c r="W19" s="61"/>
    </row>
    <row r="20" spans="1:25" s="59" customFormat="1" ht="39" customHeight="1">
      <c r="A20" s="86" t="s">
        <v>541</v>
      </c>
      <c r="B20" s="19" t="s">
        <v>684</v>
      </c>
      <c r="C20" s="130">
        <v>758</v>
      </c>
      <c r="G20" s="60"/>
      <c r="H20" s="60"/>
      <c r="I20" s="60"/>
      <c r="M20" s="60"/>
      <c r="N20" s="60"/>
      <c r="O20" s="60"/>
      <c r="U20" s="61"/>
      <c r="V20" s="61"/>
      <c r="W20" s="61"/>
    </row>
    <row r="21" spans="1:25" s="59" customFormat="1" ht="39" customHeight="1">
      <c r="A21" s="86" t="s">
        <v>542</v>
      </c>
      <c r="B21" s="19" t="s">
        <v>371</v>
      </c>
      <c r="C21" s="130">
        <v>5100</v>
      </c>
      <c r="G21" s="60"/>
      <c r="H21" s="60"/>
      <c r="I21" s="60"/>
      <c r="M21" s="60"/>
      <c r="N21" s="60"/>
      <c r="O21" s="60"/>
      <c r="U21" s="61"/>
      <c r="V21" s="61"/>
      <c r="W21" s="61"/>
    </row>
    <row r="22" spans="1:25" s="59" customFormat="1" ht="39" customHeight="1">
      <c r="A22" s="86" t="s">
        <v>543</v>
      </c>
      <c r="B22" s="19" t="s">
        <v>372</v>
      </c>
      <c r="C22" s="130">
        <v>0</v>
      </c>
      <c r="G22" s="60"/>
      <c r="H22" s="60"/>
      <c r="I22" s="60"/>
      <c r="M22" s="60"/>
      <c r="N22" s="60"/>
      <c r="O22" s="60"/>
      <c r="U22" s="61"/>
      <c r="V22" s="61"/>
      <c r="W22" s="61"/>
    </row>
    <row r="23" spans="1:25" s="59" customFormat="1" ht="39" customHeight="1">
      <c r="A23" s="86" t="s">
        <v>686</v>
      </c>
      <c r="B23" s="19" t="s">
        <v>687</v>
      </c>
      <c r="C23" s="130">
        <v>986</v>
      </c>
      <c r="G23" s="60"/>
      <c r="H23" s="60"/>
      <c r="I23" s="60"/>
      <c r="M23" s="60"/>
      <c r="N23" s="60"/>
      <c r="O23" s="60"/>
      <c r="U23" s="61"/>
      <c r="V23" s="61"/>
      <c r="W23" s="61"/>
    </row>
    <row r="24" spans="1:25" s="59" customFormat="1" ht="39" customHeight="1">
      <c r="A24" s="86" t="s">
        <v>544</v>
      </c>
      <c r="B24" s="19" t="s">
        <v>373</v>
      </c>
      <c r="C24" s="130">
        <v>2400</v>
      </c>
      <c r="G24" s="60"/>
      <c r="H24" s="60"/>
      <c r="I24" s="60"/>
      <c r="M24" s="60"/>
      <c r="N24" s="60"/>
      <c r="O24" s="60"/>
      <c r="U24" s="61"/>
      <c r="V24" s="61"/>
      <c r="W24" s="61"/>
    </row>
    <row r="25" spans="1:25" s="59" customFormat="1" ht="39" customHeight="1">
      <c r="A25" s="86" t="s">
        <v>545</v>
      </c>
      <c r="B25" s="19" t="s">
        <v>374</v>
      </c>
      <c r="C25" s="130">
        <v>4400</v>
      </c>
      <c r="G25" s="60"/>
      <c r="H25" s="60"/>
      <c r="I25" s="60"/>
      <c r="M25" s="60"/>
      <c r="N25" s="60"/>
      <c r="O25" s="60"/>
      <c r="U25" s="61"/>
      <c r="V25" s="61"/>
      <c r="W25" s="61"/>
    </row>
    <row r="26" spans="1:25" s="59" customFormat="1" ht="39" customHeight="1">
      <c r="A26" s="86" t="s">
        <v>546</v>
      </c>
      <c r="B26" s="19" t="s">
        <v>547</v>
      </c>
      <c r="C26" s="130">
        <v>5</v>
      </c>
      <c r="G26" s="60"/>
      <c r="H26" s="60"/>
      <c r="I26" s="60"/>
      <c r="M26" s="60"/>
      <c r="N26" s="60"/>
      <c r="O26" s="60"/>
      <c r="U26" s="61"/>
      <c r="V26" s="61"/>
      <c r="W26" s="61"/>
    </row>
    <row r="27" spans="1:25" s="3" customFormat="1" ht="39" customHeight="1">
      <c r="A27" s="192">
        <v>229</v>
      </c>
      <c r="B27" s="19" t="s">
        <v>375</v>
      </c>
      <c r="C27" s="130">
        <v>7549</v>
      </c>
      <c r="D27" s="44"/>
      <c r="E27" s="44">
        <v>135.6</v>
      </c>
      <c r="G27" s="39" t="s">
        <v>29</v>
      </c>
      <c r="H27" s="39" t="s">
        <v>49</v>
      </c>
      <c r="I27" s="40">
        <v>135.6</v>
      </c>
      <c r="J27" s="2" t="e">
        <f>G27-B27</f>
        <v>#VALUE!</v>
      </c>
      <c r="K27" s="37">
        <f>I27-C27</f>
        <v>-7413.4</v>
      </c>
      <c r="L27" s="37"/>
      <c r="M27" s="39" t="s">
        <v>29</v>
      </c>
      <c r="N27" s="39" t="s">
        <v>49</v>
      </c>
      <c r="O27" s="40">
        <v>135.6</v>
      </c>
      <c r="P27" s="2" t="e">
        <f>M27-B27</f>
        <v>#VALUE!</v>
      </c>
      <c r="Q27" s="37">
        <f>O27-C27</f>
        <v>-7413.4</v>
      </c>
      <c r="U27" s="41" t="s">
        <v>29</v>
      </c>
      <c r="V27" s="41" t="s">
        <v>49</v>
      </c>
      <c r="W27" s="42">
        <v>135.6</v>
      </c>
      <c r="X27" s="3">
        <f>C27-W27</f>
        <v>7413.4</v>
      </c>
      <c r="Y27" s="3" t="e">
        <f>U27-B27</f>
        <v>#VALUE!</v>
      </c>
    </row>
    <row r="28" spans="1:25" s="3" customFormat="1" ht="39" customHeight="1">
      <c r="A28" s="192"/>
      <c r="B28" s="119" t="s">
        <v>94</v>
      </c>
      <c r="C28" s="129">
        <f>C29</f>
        <v>20409</v>
      </c>
      <c r="D28" s="37">
        <v>105429</v>
      </c>
      <c r="E28" s="38">
        <v>595734.14</v>
      </c>
      <c r="F28" s="3">
        <f>104401+13602</f>
        <v>118003</v>
      </c>
      <c r="G28" s="39" t="s">
        <v>32</v>
      </c>
      <c r="H28" s="39" t="s">
        <v>46</v>
      </c>
      <c r="I28" s="40">
        <v>596221.15</v>
      </c>
      <c r="J28" s="2" t="e">
        <f>G28-B28</f>
        <v>#VALUE!</v>
      </c>
      <c r="K28" s="37">
        <f>I28-C28</f>
        <v>575812.15</v>
      </c>
      <c r="L28" s="37">
        <v>75943</v>
      </c>
      <c r="M28" s="39" t="s">
        <v>32</v>
      </c>
      <c r="N28" s="39" t="s">
        <v>46</v>
      </c>
      <c r="O28" s="40">
        <v>643048.94999999995</v>
      </c>
      <c r="P28" s="2" t="e">
        <f>M28-B28</f>
        <v>#VALUE!</v>
      </c>
      <c r="Q28" s="37">
        <f>O28-C28</f>
        <v>622639.94999999995</v>
      </c>
      <c r="S28" s="3">
        <v>717759</v>
      </c>
      <c r="U28" s="41" t="s">
        <v>32</v>
      </c>
      <c r="V28" s="41" t="s">
        <v>46</v>
      </c>
      <c r="W28" s="42">
        <v>659380.53</v>
      </c>
      <c r="X28" s="3">
        <f>C28-W28</f>
        <v>-638971.53</v>
      </c>
      <c r="Y28" s="3" t="e">
        <f>U28-B28</f>
        <v>#VALUE!</v>
      </c>
    </row>
    <row r="29" spans="1:25" s="3" customFormat="1" ht="39" customHeight="1">
      <c r="A29" s="192">
        <v>230</v>
      </c>
      <c r="B29" s="19" t="s">
        <v>95</v>
      </c>
      <c r="C29" s="129">
        <f>SUM(C30:C31)</f>
        <v>20409</v>
      </c>
      <c r="D29" s="37"/>
      <c r="E29" s="37"/>
      <c r="G29" s="39"/>
      <c r="H29" s="39"/>
      <c r="I29" s="40"/>
      <c r="J29" s="2"/>
      <c r="K29" s="37"/>
      <c r="L29" s="37"/>
      <c r="M29" s="39"/>
      <c r="N29" s="39"/>
      <c r="O29" s="40"/>
      <c r="P29" s="2"/>
      <c r="Q29" s="37"/>
      <c r="U29" s="41"/>
      <c r="V29" s="41"/>
      <c r="W29" s="42"/>
    </row>
    <row r="30" spans="1:25" s="3" customFormat="1" ht="39" customHeight="1">
      <c r="A30" s="192">
        <v>23002</v>
      </c>
      <c r="B30" s="62" t="s">
        <v>81</v>
      </c>
      <c r="C30" s="129">
        <v>13674</v>
      </c>
      <c r="D30" s="37"/>
      <c r="E30" s="37">
        <v>3922.87</v>
      </c>
      <c r="G30" s="39" t="s">
        <v>30</v>
      </c>
      <c r="H30" s="39" t="s">
        <v>48</v>
      </c>
      <c r="I30" s="40">
        <v>3922.87</v>
      </c>
      <c r="J30" s="2" t="e">
        <f>G30-B30</f>
        <v>#VALUE!</v>
      </c>
      <c r="K30" s="37">
        <f>I30-C30</f>
        <v>-9751.130000000001</v>
      </c>
      <c r="L30" s="37">
        <v>750</v>
      </c>
      <c r="M30" s="39" t="s">
        <v>30</v>
      </c>
      <c r="N30" s="39" t="s">
        <v>48</v>
      </c>
      <c r="O30" s="40">
        <v>4041.81</v>
      </c>
      <c r="P30" s="2" t="e">
        <f>M30-B30</f>
        <v>#VALUE!</v>
      </c>
      <c r="Q30" s="37">
        <f>O30-C30</f>
        <v>-9632.19</v>
      </c>
      <c r="U30" s="41" t="s">
        <v>30</v>
      </c>
      <c r="V30" s="41" t="s">
        <v>48</v>
      </c>
      <c r="W30" s="42">
        <v>4680.9399999999996</v>
      </c>
      <c r="X30" s="3">
        <f>C30-W30</f>
        <v>8993.0600000000013</v>
      </c>
      <c r="Y30" s="3" t="e">
        <f>U30-B30</f>
        <v>#VALUE!</v>
      </c>
    </row>
    <row r="31" spans="1:25" s="3" customFormat="1" ht="39" customHeight="1">
      <c r="A31" s="192">
        <v>23003</v>
      </c>
      <c r="B31" s="62" t="s">
        <v>96</v>
      </c>
      <c r="C31" s="129">
        <v>6735</v>
      </c>
      <c r="D31" s="37"/>
      <c r="E31" s="37">
        <v>3922.87</v>
      </c>
      <c r="G31" s="39" t="s">
        <v>30</v>
      </c>
      <c r="H31" s="39" t="s">
        <v>48</v>
      </c>
      <c r="I31" s="40">
        <v>3922.87</v>
      </c>
      <c r="J31" s="2" t="e">
        <f>G31-B31</f>
        <v>#VALUE!</v>
      </c>
      <c r="K31" s="37">
        <f>I31-C31</f>
        <v>-2812.13</v>
      </c>
      <c r="L31" s="37">
        <v>750</v>
      </c>
      <c r="M31" s="39" t="s">
        <v>30</v>
      </c>
      <c r="N31" s="39" t="s">
        <v>48</v>
      </c>
      <c r="O31" s="40">
        <v>4041.81</v>
      </c>
      <c r="P31" s="2" t="e">
        <f>M31-B31</f>
        <v>#VALUE!</v>
      </c>
      <c r="Q31" s="37">
        <f>O31-C31</f>
        <v>-2693.19</v>
      </c>
      <c r="U31" s="41" t="s">
        <v>30</v>
      </c>
      <c r="V31" s="41" t="s">
        <v>48</v>
      </c>
      <c r="W31" s="42">
        <v>4680.9399999999996</v>
      </c>
      <c r="X31" s="3">
        <f>C31-W31</f>
        <v>2054.0600000000004</v>
      </c>
      <c r="Y31" s="3" t="e">
        <f>U31-B31</f>
        <v>#VALUE!</v>
      </c>
    </row>
    <row r="32" spans="1:25" s="3" customFormat="1" ht="39" customHeight="1">
      <c r="A32" s="171"/>
      <c r="B32" s="170" t="s">
        <v>33</v>
      </c>
      <c r="C32" s="33">
        <f ca="1">C28+C5</f>
        <v>244945</v>
      </c>
      <c r="G32" s="34" t="str">
        <f>""</f>
        <v/>
      </c>
      <c r="H32" s="34" t="str">
        <f>""</f>
        <v/>
      </c>
      <c r="I32" s="34" t="str">
        <f>""</f>
        <v/>
      </c>
      <c r="J32" s="2"/>
      <c r="M32" s="34" t="str">
        <f>""</f>
        <v/>
      </c>
      <c r="N32" s="35" t="str">
        <f>""</f>
        <v/>
      </c>
      <c r="O32" s="34" t="str">
        <f>""</f>
        <v/>
      </c>
      <c r="W32" s="8" t="e">
        <f>W33+#REF!+#REF!+#REF!+#REF!+#REF!+#REF!+#REF!+#REF!+#REF!+#REF!+#REF!+#REF!+#REF!+#REF!+#REF!+#REF!+#REF!+#REF!+#REF!+#REF!</f>
        <v>#REF!</v>
      </c>
      <c r="X32" s="8" t="e">
        <f>X33+#REF!+#REF!+#REF!+#REF!+#REF!+#REF!+#REF!+#REF!+#REF!+#REF!+#REF!+#REF!+#REF!+#REF!+#REF!+#REF!+#REF!+#REF!+#REF!+#REF!</f>
        <v>#REF!</v>
      </c>
    </row>
    <row r="33" spans="17:25" ht="19.5" customHeight="1">
      <c r="Q33" s="45"/>
      <c r="U33" s="46" t="s">
        <v>27</v>
      </c>
      <c r="V33" s="46" t="s">
        <v>51</v>
      </c>
      <c r="W33" s="47">
        <v>19998</v>
      </c>
      <c r="X33" s="26">
        <f>C33-W33</f>
        <v>-19998</v>
      </c>
      <c r="Y33" s="26">
        <f>U33-B33</f>
        <v>232</v>
      </c>
    </row>
    <row r="34" spans="17:25" ht="19.5" customHeight="1">
      <c r="Q34" s="45"/>
      <c r="U34" s="46" t="s">
        <v>26</v>
      </c>
      <c r="V34" s="46" t="s">
        <v>52</v>
      </c>
      <c r="W34" s="47">
        <v>19998</v>
      </c>
      <c r="X34" s="26">
        <f>C34-W34</f>
        <v>-19998</v>
      </c>
      <c r="Y34" s="26">
        <f>U34-B34</f>
        <v>23203</v>
      </c>
    </row>
    <row r="35" spans="17:25" ht="19.5" customHeight="1">
      <c r="Q35" s="45"/>
      <c r="U35" s="46" t="s">
        <v>25</v>
      </c>
      <c r="V35" s="46" t="s">
        <v>53</v>
      </c>
      <c r="W35" s="47">
        <v>19998</v>
      </c>
      <c r="X35" s="26">
        <f>C35-W35</f>
        <v>-19998</v>
      </c>
      <c r="Y35" s="26">
        <f>U35-B35</f>
        <v>2320301</v>
      </c>
    </row>
    <row r="36" spans="17:25" ht="19.5" customHeight="1">
      <c r="Q36" s="45"/>
    </row>
    <row r="37" spans="17:25" ht="19.5" customHeight="1">
      <c r="Q37" s="45"/>
    </row>
    <row r="38" spans="17:25" ht="19.5" customHeight="1">
      <c r="Q38" s="45"/>
    </row>
    <row r="39" spans="17:25" ht="19.5" customHeight="1">
      <c r="Q39" s="45"/>
    </row>
    <row r="40" spans="17:25" ht="19.5" customHeight="1">
      <c r="Q40" s="45"/>
    </row>
    <row r="41" spans="17:25" ht="19.5" customHeight="1">
      <c r="Q41" s="45"/>
    </row>
    <row r="42" spans="17:25" ht="19.5" customHeight="1">
      <c r="Q42" s="45"/>
    </row>
    <row r="43" spans="17:25" ht="19.5" customHeight="1">
      <c r="Q43" s="45"/>
    </row>
    <row r="44" spans="17:25" ht="19.5" customHeight="1">
      <c r="Q44" s="45"/>
    </row>
    <row r="45" spans="17:25" ht="19.5" customHeight="1">
      <c r="Q45" s="45"/>
    </row>
    <row r="46" spans="17:25" ht="19.5" customHeight="1">
      <c r="Q46" s="45"/>
    </row>
    <row r="47" spans="17:25" ht="19.5" customHeight="1">
      <c r="Q47" s="45"/>
    </row>
    <row r="48" spans="17:25" ht="19.5" customHeight="1">
      <c r="Q48" s="45"/>
    </row>
  </sheetData>
  <mergeCells count="1">
    <mergeCell ref="B2:C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H369"/>
  <sheetViews>
    <sheetView workbookViewId="0">
      <selection activeCell="C370" sqref="C370"/>
    </sheetView>
  </sheetViews>
  <sheetFormatPr defaultColWidth="9" defaultRowHeight="13.5"/>
  <cols>
    <col min="1" max="1" width="9" style="209"/>
    <col min="2" max="2" width="41.75" style="209" customWidth="1"/>
    <col min="3" max="3" width="15.625" style="209" customWidth="1"/>
    <col min="4" max="4" width="15.5" style="209" customWidth="1"/>
    <col min="5" max="16384" width="9" style="209"/>
  </cols>
  <sheetData>
    <row r="1" spans="1:5" ht="29.25" customHeight="1">
      <c r="B1" s="172"/>
      <c r="D1" s="210" t="s">
        <v>548</v>
      </c>
    </row>
    <row r="2" spans="1:5" ht="28.5" customHeight="1">
      <c r="B2" s="244" t="s">
        <v>688</v>
      </c>
      <c r="C2" s="244"/>
      <c r="D2" s="244"/>
    </row>
    <row r="3" spans="1:5" ht="21.75" customHeight="1">
      <c r="D3" s="210" t="s">
        <v>549</v>
      </c>
    </row>
    <row r="4" spans="1:5" ht="39" customHeight="1">
      <c r="A4" s="211" t="s">
        <v>690</v>
      </c>
      <c r="B4" s="196" t="s">
        <v>689</v>
      </c>
      <c r="C4" s="173" t="s">
        <v>550</v>
      </c>
      <c r="D4" s="173" t="s">
        <v>551</v>
      </c>
      <c r="E4" s="193"/>
    </row>
    <row r="5" spans="1:5" ht="20.100000000000001" customHeight="1">
      <c r="A5" s="212" t="s">
        <v>32</v>
      </c>
      <c r="B5" s="197" t="s">
        <v>552</v>
      </c>
      <c r="C5" s="205">
        <f>C6+C11+C17+C23+C26+C28+C35+C37+C42+C45++C49+C51+C54+C57+C61+C65+C68++C70+C80+C72</f>
        <v>23661</v>
      </c>
      <c r="D5" s="205"/>
    </row>
    <row r="6" spans="1:5" ht="20.100000000000001" customHeight="1">
      <c r="A6" s="212" t="s">
        <v>31</v>
      </c>
      <c r="B6" s="198" t="s">
        <v>157</v>
      </c>
      <c r="C6" s="195">
        <f>SUM(C7:C10)</f>
        <v>327</v>
      </c>
      <c r="D6" s="195"/>
    </row>
    <row r="7" spans="1:5" ht="20.100000000000001" customHeight="1">
      <c r="A7" s="212" t="s">
        <v>30</v>
      </c>
      <c r="B7" s="198" t="s">
        <v>158</v>
      </c>
      <c r="C7" s="195">
        <v>252</v>
      </c>
      <c r="D7" s="195"/>
    </row>
    <row r="8" spans="1:5" ht="20.100000000000001" customHeight="1">
      <c r="A8" s="212" t="s">
        <v>691</v>
      </c>
      <c r="B8" s="199" t="s">
        <v>553</v>
      </c>
      <c r="C8" s="195">
        <v>18</v>
      </c>
      <c r="D8" s="195"/>
    </row>
    <row r="9" spans="1:5" ht="20.100000000000001" customHeight="1">
      <c r="A9" s="212" t="s">
        <v>692</v>
      </c>
      <c r="B9" s="197" t="s">
        <v>554</v>
      </c>
      <c r="C9" s="195">
        <v>27</v>
      </c>
      <c r="D9" s="195"/>
    </row>
    <row r="10" spans="1:5" ht="20.100000000000001" customHeight="1">
      <c r="A10" s="212" t="s">
        <v>29</v>
      </c>
      <c r="B10" s="197" t="s">
        <v>555</v>
      </c>
      <c r="C10" s="195">
        <v>30</v>
      </c>
      <c r="D10" s="195"/>
    </row>
    <row r="11" spans="1:5" ht="20.100000000000001" customHeight="1">
      <c r="A11" s="212" t="s">
        <v>693</v>
      </c>
      <c r="B11" s="198" t="s">
        <v>162</v>
      </c>
      <c r="C11" s="195">
        <f>SUM(C12:C16)</f>
        <v>263</v>
      </c>
      <c r="D11" s="195"/>
    </row>
    <row r="12" spans="1:5" ht="20.100000000000001" customHeight="1">
      <c r="A12" s="212" t="s">
        <v>694</v>
      </c>
      <c r="B12" s="198" t="s">
        <v>158</v>
      </c>
      <c r="C12" s="195">
        <v>202</v>
      </c>
      <c r="D12" s="195"/>
    </row>
    <row r="13" spans="1:5" ht="20.100000000000001" customHeight="1">
      <c r="A13" s="212" t="s">
        <v>695</v>
      </c>
      <c r="B13" s="199" t="s">
        <v>163</v>
      </c>
      <c r="C13" s="195">
        <v>18</v>
      </c>
      <c r="D13" s="195"/>
    </row>
    <row r="14" spans="1:5" ht="20.100000000000001" customHeight="1">
      <c r="A14" s="212" t="s">
        <v>696</v>
      </c>
      <c r="B14" s="199" t="s">
        <v>164</v>
      </c>
      <c r="C14" s="195">
        <v>5</v>
      </c>
      <c r="D14" s="195"/>
    </row>
    <row r="15" spans="1:5" ht="20.100000000000001" customHeight="1">
      <c r="A15" s="212" t="s">
        <v>697</v>
      </c>
      <c r="B15" s="199" t="s">
        <v>556</v>
      </c>
      <c r="C15" s="195">
        <v>21</v>
      </c>
      <c r="D15" s="195"/>
    </row>
    <row r="16" spans="1:5" ht="20.100000000000001" customHeight="1">
      <c r="A16" s="212" t="s">
        <v>698</v>
      </c>
      <c r="B16" s="199" t="s">
        <v>557</v>
      </c>
      <c r="C16" s="195">
        <v>17</v>
      </c>
      <c r="D16" s="195"/>
    </row>
    <row r="17" spans="1:4" ht="20.100000000000001" customHeight="1">
      <c r="A17" s="212" t="s">
        <v>699</v>
      </c>
      <c r="B17" s="198" t="s">
        <v>165</v>
      </c>
      <c r="C17" s="195">
        <f>SUM(C18:C22)</f>
        <v>12288</v>
      </c>
      <c r="D17" s="195"/>
    </row>
    <row r="18" spans="1:4" ht="20.100000000000001" customHeight="1">
      <c r="A18" s="212" t="s">
        <v>700</v>
      </c>
      <c r="B18" s="198" t="s">
        <v>158</v>
      </c>
      <c r="C18" s="195">
        <v>10850</v>
      </c>
      <c r="D18" s="195"/>
    </row>
    <row r="19" spans="1:4" ht="20.100000000000001" customHeight="1">
      <c r="A19" s="212" t="s">
        <v>701</v>
      </c>
      <c r="B19" s="199" t="s">
        <v>160</v>
      </c>
      <c r="C19" s="195">
        <v>395</v>
      </c>
      <c r="D19" s="195"/>
    </row>
    <row r="20" spans="1:4" ht="20.100000000000001" customHeight="1">
      <c r="A20" s="212" t="s">
        <v>702</v>
      </c>
      <c r="B20" s="200" t="s">
        <v>166</v>
      </c>
      <c r="C20" s="195">
        <v>815</v>
      </c>
      <c r="D20" s="195"/>
    </row>
    <row r="21" spans="1:4" ht="20.100000000000001" customHeight="1">
      <c r="A21" s="212" t="s">
        <v>703</v>
      </c>
      <c r="B21" s="199" t="s">
        <v>161</v>
      </c>
      <c r="C21" s="195">
        <f>29+144</f>
        <v>173</v>
      </c>
      <c r="D21" s="195"/>
    </row>
    <row r="22" spans="1:4" ht="20.100000000000001" customHeight="1">
      <c r="A22" s="212" t="s">
        <v>704</v>
      </c>
      <c r="B22" s="199" t="s">
        <v>167</v>
      </c>
      <c r="C22" s="195">
        <v>55</v>
      </c>
      <c r="D22" s="195"/>
    </row>
    <row r="23" spans="1:4" ht="20.100000000000001" customHeight="1">
      <c r="A23" s="212" t="s">
        <v>705</v>
      </c>
      <c r="B23" s="198" t="s">
        <v>168</v>
      </c>
      <c r="C23" s="195">
        <f>SUM(C24:C25)</f>
        <v>453</v>
      </c>
      <c r="D23" s="195"/>
    </row>
    <row r="24" spans="1:4" ht="20.100000000000001" customHeight="1">
      <c r="A24" s="212" t="s">
        <v>706</v>
      </c>
      <c r="B24" s="198" t="s">
        <v>158</v>
      </c>
      <c r="C24" s="195">
        <v>322</v>
      </c>
      <c r="D24" s="195"/>
    </row>
    <row r="25" spans="1:4" ht="20.100000000000001" customHeight="1">
      <c r="A25" s="212" t="s">
        <v>707</v>
      </c>
      <c r="B25" s="198" t="s">
        <v>161</v>
      </c>
      <c r="C25" s="195">
        <v>131</v>
      </c>
      <c r="D25" s="195"/>
    </row>
    <row r="26" spans="1:4" ht="20.100000000000001" customHeight="1">
      <c r="A26" s="212" t="s">
        <v>708</v>
      </c>
      <c r="B26" s="199" t="s">
        <v>169</v>
      </c>
      <c r="C26" s="195">
        <f>SUM(C27:C27)</f>
        <v>234</v>
      </c>
      <c r="D26" s="195"/>
    </row>
    <row r="27" spans="1:4" ht="20.100000000000001" customHeight="1">
      <c r="A27" s="212" t="s">
        <v>709</v>
      </c>
      <c r="B27" s="198" t="s">
        <v>161</v>
      </c>
      <c r="C27" s="195">
        <v>234</v>
      </c>
      <c r="D27" s="195"/>
    </row>
    <row r="28" spans="1:4" ht="20.100000000000001" customHeight="1">
      <c r="A28" s="212" t="s">
        <v>710</v>
      </c>
      <c r="B28" s="200" t="s">
        <v>170</v>
      </c>
      <c r="C28" s="195">
        <f>SUM(C29:C34)</f>
        <v>1258</v>
      </c>
      <c r="D28" s="195"/>
    </row>
    <row r="29" spans="1:4" ht="20.100000000000001" customHeight="1">
      <c r="A29" s="212" t="s">
        <v>711</v>
      </c>
      <c r="B29" s="199" t="s">
        <v>158</v>
      </c>
      <c r="C29" s="195">
        <v>447</v>
      </c>
      <c r="D29" s="195"/>
    </row>
    <row r="30" spans="1:4" ht="20.100000000000001" customHeight="1">
      <c r="A30" s="212" t="s">
        <v>712</v>
      </c>
      <c r="B30" s="197" t="s">
        <v>160</v>
      </c>
      <c r="C30" s="195">
        <v>20</v>
      </c>
      <c r="D30" s="195"/>
    </row>
    <row r="31" spans="1:4" ht="20.100000000000001" customHeight="1">
      <c r="A31" s="212" t="s">
        <v>713</v>
      </c>
      <c r="B31" s="198" t="s">
        <v>171</v>
      </c>
      <c r="C31" s="195">
        <v>40</v>
      </c>
      <c r="D31" s="195"/>
    </row>
    <row r="32" spans="1:4" ht="20.100000000000001" customHeight="1">
      <c r="A32" s="212" t="s">
        <v>714</v>
      </c>
      <c r="B32" s="199" t="s">
        <v>558</v>
      </c>
      <c r="C32" s="195">
        <v>500</v>
      </c>
      <c r="D32" s="195"/>
    </row>
    <row r="33" spans="1:4" ht="20.100000000000001" customHeight="1">
      <c r="A33" s="212" t="s">
        <v>715</v>
      </c>
      <c r="B33" s="199" t="s">
        <v>161</v>
      </c>
      <c r="C33" s="195">
        <v>201</v>
      </c>
      <c r="D33" s="195"/>
    </row>
    <row r="34" spans="1:4" ht="20.100000000000001" customHeight="1">
      <c r="A34" s="212" t="s">
        <v>716</v>
      </c>
      <c r="B34" s="199" t="s">
        <v>172</v>
      </c>
      <c r="C34" s="195">
        <v>50</v>
      </c>
      <c r="D34" s="195"/>
    </row>
    <row r="35" spans="1:4" ht="20.100000000000001" customHeight="1">
      <c r="A35" s="212" t="s">
        <v>717</v>
      </c>
      <c r="B35" s="198" t="s">
        <v>173</v>
      </c>
      <c r="C35" s="195">
        <f>SUM(C36:C36)</f>
        <v>600</v>
      </c>
      <c r="D35" s="195"/>
    </row>
    <row r="36" spans="1:4" ht="20.100000000000001" customHeight="1">
      <c r="A36" s="212" t="s">
        <v>718</v>
      </c>
      <c r="B36" s="199" t="s">
        <v>174</v>
      </c>
      <c r="C36" s="195">
        <v>600</v>
      </c>
      <c r="D36" s="195"/>
    </row>
    <row r="37" spans="1:4" ht="20.100000000000001" customHeight="1">
      <c r="A37" s="212" t="s">
        <v>719</v>
      </c>
      <c r="B37" s="199" t="s">
        <v>175</v>
      </c>
      <c r="C37" s="195">
        <f>SUM(C38:C41)</f>
        <v>399</v>
      </c>
      <c r="D37" s="195"/>
    </row>
    <row r="38" spans="1:4" ht="20.100000000000001" customHeight="1">
      <c r="A38" s="212" t="s">
        <v>720</v>
      </c>
      <c r="B38" s="198" t="s">
        <v>158</v>
      </c>
      <c r="C38" s="195">
        <v>167</v>
      </c>
      <c r="D38" s="195"/>
    </row>
    <row r="39" spans="1:4" ht="20.100000000000001" customHeight="1">
      <c r="A39" s="212" t="s">
        <v>721</v>
      </c>
      <c r="B39" s="201" t="s">
        <v>176</v>
      </c>
      <c r="C39" s="195">
        <v>141</v>
      </c>
      <c r="D39" s="195"/>
    </row>
    <row r="40" spans="1:4" ht="20.100000000000001" customHeight="1">
      <c r="A40" s="212" t="s">
        <v>722</v>
      </c>
      <c r="B40" s="199" t="s">
        <v>161</v>
      </c>
      <c r="C40" s="195">
        <v>86</v>
      </c>
      <c r="D40" s="195"/>
    </row>
    <row r="41" spans="1:4" ht="20.100000000000001" customHeight="1">
      <c r="A41" s="212" t="s">
        <v>723</v>
      </c>
      <c r="B41" s="197" t="s">
        <v>177</v>
      </c>
      <c r="C41" s="195">
        <v>5</v>
      </c>
      <c r="D41" s="195"/>
    </row>
    <row r="42" spans="1:4" ht="20.100000000000001" customHeight="1">
      <c r="A42" s="212" t="s">
        <v>724</v>
      </c>
      <c r="B42" s="202" t="s">
        <v>179</v>
      </c>
      <c r="C42" s="195">
        <f>SUM(C43:C44)</f>
        <v>694</v>
      </c>
      <c r="D42" s="195"/>
    </row>
    <row r="43" spans="1:4" ht="20.100000000000001" customHeight="1">
      <c r="A43" s="212" t="s">
        <v>725</v>
      </c>
      <c r="B43" s="198" t="s">
        <v>158</v>
      </c>
      <c r="C43" s="195">
        <v>674</v>
      </c>
      <c r="D43" s="195"/>
    </row>
    <row r="44" spans="1:4" ht="20.100000000000001" customHeight="1">
      <c r="A44" s="212" t="s">
        <v>726</v>
      </c>
      <c r="B44" s="198" t="s">
        <v>180</v>
      </c>
      <c r="C44" s="195">
        <v>20</v>
      </c>
      <c r="D44" s="195"/>
    </row>
    <row r="45" spans="1:4" ht="20.100000000000001" customHeight="1">
      <c r="A45" s="212" t="s">
        <v>727</v>
      </c>
      <c r="B45" s="197" t="s">
        <v>181</v>
      </c>
      <c r="C45" s="195">
        <f>SUM(C46:C48)</f>
        <v>1833</v>
      </c>
      <c r="D45" s="195"/>
    </row>
    <row r="46" spans="1:4" ht="20.100000000000001" customHeight="1">
      <c r="A46" s="212" t="s">
        <v>728</v>
      </c>
      <c r="B46" s="198" t="s">
        <v>182</v>
      </c>
      <c r="C46" s="195">
        <v>1290</v>
      </c>
      <c r="D46" s="195"/>
    </row>
    <row r="47" spans="1:4" ht="20.100000000000001" customHeight="1">
      <c r="A47" s="212" t="s">
        <v>729</v>
      </c>
      <c r="B47" s="198" t="s">
        <v>161</v>
      </c>
      <c r="C47" s="195">
        <v>503</v>
      </c>
      <c r="D47" s="195"/>
    </row>
    <row r="48" spans="1:4" ht="20.100000000000001" customHeight="1">
      <c r="A48" s="212" t="s">
        <v>731</v>
      </c>
      <c r="B48" s="199" t="s">
        <v>730</v>
      </c>
      <c r="C48" s="195">
        <v>40</v>
      </c>
      <c r="D48" s="195"/>
    </row>
    <row r="49" spans="1:4" ht="20.100000000000001" customHeight="1">
      <c r="A49" s="212" t="s">
        <v>732</v>
      </c>
      <c r="B49" s="198" t="s">
        <v>183</v>
      </c>
      <c r="C49" s="195">
        <f>SUM(C50:C50)</f>
        <v>36</v>
      </c>
      <c r="D49" s="195"/>
    </row>
    <row r="50" spans="1:4" ht="20.100000000000001" customHeight="1">
      <c r="A50" s="212" t="s">
        <v>733</v>
      </c>
      <c r="B50" s="199" t="s">
        <v>184</v>
      </c>
      <c r="C50" s="195">
        <v>36</v>
      </c>
      <c r="D50" s="195"/>
    </row>
    <row r="51" spans="1:4" ht="20.100000000000001" customHeight="1">
      <c r="A51" s="212" t="s">
        <v>734</v>
      </c>
      <c r="B51" s="199" t="s">
        <v>185</v>
      </c>
      <c r="C51" s="195">
        <f>SUM(C52:C53)</f>
        <v>113</v>
      </c>
      <c r="D51" s="195"/>
    </row>
    <row r="52" spans="1:4" ht="20.100000000000001" customHeight="1">
      <c r="A52" s="212" t="s">
        <v>736</v>
      </c>
      <c r="B52" s="200" t="s">
        <v>735</v>
      </c>
      <c r="C52" s="195">
        <v>5</v>
      </c>
      <c r="D52" s="195"/>
    </row>
    <row r="53" spans="1:4" ht="20.100000000000001" customHeight="1">
      <c r="A53" s="212" t="s">
        <v>737</v>
      </c>
      <c r="B53" s="198" t="s">
        <v>186</v>
      </c>
      <c r="C53" s="195">
        <v>108</v>
      </c>
      <c r="D53" s="195"/>
    </row>
    <row r="54" spans="1:4" ht="20.100000000000001" customHeight="1">
      <c r="A54" s="212" t="s">
        <v>738</v>
      </c>
      <c r="B54" s="199" t="s">
        <v>187</v>
      </c>
      <c r="C54" s="195">
        <f>SUM(C55:C56)</f>
        <v>265</v>
      </c>
      <c r="D54" s="195"/>
    </row>
    <row r="55" spans="1:4" ht="20.100000000000001" customHeight="1">
      <c r="A55" s="212" t="s">
        <v>739</v>
      </c>
      <c r="B55" s="199" t="s">
        <v>158</v>
      </c>
      <c r="C55" s="195">
        <v>97</v>
      </c>
      <c r="D55" s="206"/>
    </row>
    <row r="56" spans="1:4" ht="20.100000000000001" customHeight="1">
      <c r="A56" s="212" t="s">
        <v>740</v>
      </c>
      <c r="B56" s="199" t="s">
        <v>159</v>
      </c>
      <c r="C56" s="195">
        <v>168</v>
      </c>
      <c r="D56" s="206"/>
    </row>
    <row r="57" spans="1:4" ht="20.100000000000001" customHeight="1">
      <c r="A57" s="212" t="s">
        <v>741</v>
      </c>
      <c r="B57" s="199" t="s">
        <v>188</v>
      </c>
      <c r="C57" s="207">
        <f>SUM(C58:C60)</f>
        <v>1779</v>
      </c>
      <c r="D57" s="207"/>
    </row>
    <row r="58" spans="1:4" ht="20.100000000000001" customHeight="1">
      <c r="A58" s="212" t="s">
        <v>742</v>
      </c>
      <c r="B58" s="199" t="s">
        <v>158</v>
      </c>
      <c r="C58" s="207">
        <v>1677</v>
      </c>
      <c r="D58" s="207"/>
    </row>
    <row r="59" spans="1:4" ht="20.100000000000001" customHeight="1">
      <c r="A59" s="212" t="s">
        <v>743</v>
      </c>
      <c r="B59" s="198" t="s">
        <v>160</v>
      </c>
      <c r="C59" s="208">
        <v>53</v>
      </c>
      <c r="D59" s="208"/>
    </row>
    <row r="60" spans="1:4" ht="20.100000000000001" customHeight="1">
      <c r="A60" s="212" t="s">
        <v>744</v>
      </c>
      <c r="B60" s="199" t="s">
        <v>161</v>
      </c>
      <c r="C60" s="208">
        <v>49</v>
      </c>
      <c r="D60" s="208"/>
    </row>
    <row r="61" spans="1:4" ht="20.100000000000001" customHeight="1">
      <c r="A61" s="212" t="s">
        <v>745</v>
      </c>
      <c r="B61" s="199" t="s">
        <v>189</v>
      </c>
      <c r="C61" s="208">
        <f>SUM(C62:C64)</f>
        <v>603</v>
      </c>
      <c r="D61" s="208"/>
    </row>
    <row r="62" spans="1:4" ht="20.100000000000001" customHeight="1">
      <c r="A62" s="212" t="s">
        <v>746</v>
      </c>
      <c r="B62" s="198" t="s">
        <v>158</v>
      </c>
      <c r="C62" s="208">
        <v>308</v>
      </c>
      <c r="D62" s="208"/>
    </row>
    <row r="63" spans="1:4" ht="20.100000000000001" customHeight="1">
      <c r="A63" s="212" t="s">
        <v>747</v>
      </c>
      <c r="B63" s="198" t="s">
        <v>161</v>
      </c>
      <c r="C63" s="207">
        <v>61</v>
      </c>
      <c r="D63" s="207"/>
    </row>
    <row r="64" spans="1:4" ht="20.100000000000001" customHeight="1">
      <c r="A64" s="212" t="s">
        <v>748</v>
      </c>
      <c r="B64" s="199" t="s">
        <v>190</v>
      </c>
      <c r="C64" s="207">
        <v>234</v>
      </c>
      <c r="D64" s="207"/>
    </row>
    <row r="65" spans="1:4" ht="20.100000000000001" customHeight="1">
      <c r="A65" s="212" t="s">
        <v>749</v>
      </c>
      <c r="B65" s="199" t="s">
        <v>191</v>
      </c>
      <c r="C65" s="207">
        <f>SUM(C66:C67)</f>
        <v>174</v>
      </c>
      <c r="D65" s="207"/>
    </row>
    <row r="66" spans="1:4" ht="20.100000000000001" customHeight="1">
      <c r="A66" s="212" t="s">
        <v>750</v>
      </c>
      <c r="B66" s="197" t="s">
        <v>158</v>
      </c>
      <c r="C66" s="195">
        <v>134</v>
      </c>
      <c r="D66" s="195"/>
    </row>
    <row r="67" spans="1:4" ht="20.100000000000001" customHeight="1">
      <c r="A67" s="212" t="s">
        <v>751</v>
      </c>
      <c r="B67" s="198" t="s">
        <v>161</v>
      </c>
      <c r="C67" s="195">
        <v>40</v>
      </c>
      <c r="D67" s="195"/>
    </row>
    <row r="68" spans="1:4" ht="20.100000000000001" customHeight="1">
      <c r="A68" s="212" t="s">
        <v>752</v>
      </c>
      <c r="B68" s="199" t="s">
        <v>192</v>
      </c>
      <c r="C68" s="195">
        <f>SUM(C69:C69)</f>
        <v>96</v>
      </c>
      <c r="D68" s="195"/>
    </row>
    <row r="69" spans="1:4" ht="20.100000000000001" customHeight="1">
      <c r="A69" s="212" t="s">
        <v>753</v>
      </c>
      <c r="B69" s="199" t="s">
        <v>158</v>
      </c>
      <c r="C69" s="195">
        <v>96</v>
      </c>
      <c r="D69" s="195"/>
    </row>
    <row r="70" spans="1:4" ht="20.100000000000001" customHeight="1">
      <c r="A70" s="212" t="s">
        <v>754</v>
      </c>
      <c r="B70" s="199" t="s">
        <v>559</v>
      </c>
      <c r="C70" s="195">
        <f>SUM(C71:C71)</f>
        <v>195</v>
      </c>
      <c r="D70" s="195"/>
    </row>
    <row r="71" spans="1:4" ht="20.100000000000001" customHeight="1">
      <c r="A71" s="212" t="s">
        <v>755</v>
      </c>
      <c r="B71" s="199" t="s">
        <v>158</v>
      </c>
      <c r="C71" s="195">
        <v>195</v>
      </c>
      <c r="D71" s="195"/>
    </row>
    <row r="72" spans="1:4" ht="20.100000000000001" customHeight="1">
      <c r="A72" s="212" t="s">
        <v>757</v>
      </c>
      <c r="B72" s="198" t="s">
        <v>756</v>
      </c>
      <c r="C72" s="195">
        <f>SUM(C73:C79)</f>
        <v>1796</v>
      </c>
      <c r="D72" s="195"/>
    </row>
    <row r="73" spans="1:4" ht="20.100000000000001" customHeight="1">
      <c r="A73" s="212" t="s">
        <v>758</v>
      </c>
      <c r="B73" s="198" t="s">
        <v>158</v>
      </c>
      <c r="C73" s="195">
        <v>1084</v>
      </c>
      <c r="D73" s="195"/>
    </row>
    <row r="74" spans="1:4" ht="20.100000000000001" customHeight="1">
      <c r="A74" s="212" t="s">
        <v>759</v>
      </c>
      <c r="B74" s="198" t="s">
        <v>159</v>
      </c>
      <c r="C74" s="195">
        <v>5</v>
      </c>
      <c r="D74" s="195"/>
    </row>
    <row r="75" spans="1:4" ht="20.100000000000001" customHeight="1">
      <c r="A75" s="212" t="s">
        <v>761</v>
      </c>
      <c r="B75" s="198" t="s">
        <v>760</v>
      </c>
      <c r="C75" s="195">
        <v>90</v>
      </c>
      <c r="D75" s="195"/>
    </row>
    <row r="76" spans="1:4" ht="20.100000000000001" customHeight="1">
      <c r="A76" s="212" t="s">
        <v>763</v>
      </c>
      <c r="B76" s="198" t="s">
        <v>762</v>
      </c>
      <c r="C76" s="195">
        <v>45</v>
      </c>
      <c r="D76" s="195"/>
    </row>
    <row r="77" spans="1:4" ht="20.100000000000001" customHeight="1">
      <c r="A77" s="212" t="s">
        <v>765</v>
      </c>
      <c r="B77" s="198" t="s">
        <v>764</v>
      </c>
      <c r="C77" s="195">
        <v>10</v>
      </c>
      <c r="D77" s="195"/>
    </row>
    <row r="78" spans="1:4" ht="20.100000000000001" customHeight="1">
      <c r="A78" s="212" t="s">
        <v>766</v>
      </c>
      <c r="B78" s="198" t="s">
        <v>161</v>
      </c>
      <c r="C78" s="195">
        <v>384</v>
      </c>
      <c r="D78" s="195"/>
    </row>
    <row r="79" spans="1:4" ht="20.100000000000001" customHeight="1">
      <c r="A79" s="212" t="s">
        <v>768</v>
      </c>
      <c r="B79" s="198" t="s">
        <v>767</v>
      </c>
      <c r="C79" s="195">
        <v>178</v>
      </c>
      <c r="D79" s="195"/>
    </row>
    <row r="80" spans="1:4" ht="20.100000000000001" customHeight="1">
      <c r="A80" s="212" t="s">
        <v>769</v>
      </c>
      <c r="B80" s="199" t="s">
        <v>193</v>
      </c>
      <c r="C80" s="195">
        <f>SUM(C81:C81)</f>
        <v>255</v>
      </c>
      <c r="D80" s="195"/>
    </row>
    <row r="81" spans="1:4" ht="20.100000000000001" customHeight="1">
      <c r="A81" s="212" t="s">
        <v>770</v>
      </c>
      <c r="B81" s="199" t="s">
        <v>194</v>
      </c>
      <c r="C81" s="195">
        <v>255</v>
      </c>
      <c r="D81" s="195"/>
    </row>
    <row r="82" spans="1:4" ht="20.100000000000001" customHeight="1">
      <c r="A82" s="212" t="s">
        <v>771</v>
      </c>
      <c r="B82" s="197" t="s">
        <v>560</v>
      </c>
      <c r="C82" s="195">
        <f>C83+C85+C92+C95+C100</f>
        <v>9406</v>
      </c>
      <c r="D82" s="195"/>
    </row>
    <row r="83" spans="1:4" ht="20.100000000000001" customHeight="1">
      <c r="A83" s="212" t="s">
        <v>772</v>
      </c>
      <c r="B83" s="198" t="s">
        <v>1095</v>
      </c>
      <c r="C83" s="195">
        <f>SUM(C84:C84)</f>
        <v>23</v>
      </c>
      <c r="D83" s="195"/>
    </row>
    <row r="84" spans="1:4" ht="20.100000000000001" customHeight="1">
      <c r="A84" s="212" t="s">
        <v>774</v>
      </c>
      <c r="B84" s="199" t="s">
        <v>773</v>
      </c>
      <c r="C84" s="195">
        <v>23</v>
      </c>
      <c r="D84" s="195"/>
    </row>
    <row r="85" spans="1:4" ht="20.100000000000001" customHeight="1">
      <c r="A85" s="212" t="s">
        <v>775</v>
      </c>
      <c r="B85" s="199" t="s">
        <v>195</v>
      </c>
      <c r="C85" s="195">
        <f>SUM(C86:C91)</f>
        <v>6395</v>
      </c>
      <c r="D85" s="195"/>
    </row>
    <row r="86" spans="1:4" ht="20.100000000000001" customHeight="1">
      <c r="A86" s="212" t="s">
        <v>776</v>
      </c>
      <c r="B86" s="199" t="s">
        <v>158</v>
      </c>
      <c r="C86" s="195">
        <v>2902</v>
      </c>
      <c r="D86" s="195"/>
    </row>
    <row r="87" spans="1:4" ht="20.100000000000001" customHeight="1">
      <c r="A87" s="212" t="s">
        <v>777</v>
      </c>
      <c r="B87" s="199" t="s">
        <v>159</v>
      </c>
      <c r="C87" s="195">
        <v>36</v>
      </c>
      <c r="D87" s="195"/>
    </row>
    <row r="88" spans="1:4" ht="20.100000000000001" customHeight="1">
      <c r="A88" s="212" t="s">
        <v>778</v>
      </c>
      <c r="B88" s="199" t="s">
        <v>171</v>
      </c>
      <c r="C88" s="195">
        <v>11</v>
      </c>
      <c r="D88" s="195"/>
    </row>
    <row r="89" spans="1:4" ht="20.100000000000001" customHeight="1">
      <c r="A89" s="212" t="s">
        <v>780</v>
      </c>
      <c r="B89" s="199" t="s">
        <v>779</v>
      </c>
      <c r="C89" s="195">
        <v>1955</v>
      </c>
      <c r="D89" s="195"/>
    </row>
    <row r="90" spans="1:4" ht="20.100000000000001" customHeight="1">
      <c r="A90" s="212" t="s">
        <v>781</v>
      </c>
      <c r="B90" s="199" t="s">
        <v>161</v>
      </c>
      <c r="C90" s="195">
        <v>1101</v>
      </c>
      <c r="D90" s="195"/>
    </row>
    <row r="91" spans="1:4" ht="20.100000000000001" customHeight="1">
      <c r="A91" s="212" t="s">
        <v>783</v>
      </c>
      <c r="B91" s="199" t="s">
        <v>782</v>
      </c>
      <c r="C91" s="195">
        <v>390</v>
      </c>
      <c r="D91" s="195"/>
    </row>
    <row r="92" spans="1:4" ht="20.100000000000001" customHeight="1">
      <c r="A92" s="212" t="s">
        <v>784</v>
      </c>
      <c r="B92" s="200" t="s">
        <v>196</v>
      </c>
      <c r="C92" s="195">
        <f>SUM(C93:C94)</f>
        <v>999</v>
      </c>
      <c r="D92" s="195"/>
    </row>
    <row r="93" spans="1:4" ht="20.100000000000001" customHeight="1">
      <c r="A93" s="212" t="s">
        <v>785</v>
      </c>
      <c r="B93" s="198" t="s">
        <v>158</v>
      </c>
      <c r="C93" s="195">
        <v>836</v>
      </c>
      <c r="D93" s="195"/>
    </row>
    <row r="94" spans="1:4" ht="20.100000000000001" customHeight="1">
      <c r="A94" s="212" t="s">
        <v>786</v>
      </c>
      <c r="B94" s="199" t="s">
        <v>197</v>
      </c>
      <c r="C94" s="195">
        <v>163</v>
      </c>
      <c r="D94" s="195"/>
    </row>
    <row r="95" spans="1:4" ht="20.100000000000001" customHeight="1">
      <c r="A95" s="212" t="s">
        <v>787</v>
      </c>
      <c r="B95" s="197" t="s">
        <v>198</v>
      </c>
      <c r="C95" s="195">
        <f>SUM(C96:C99)</f>
        <v>1272</v>
      </c>
      <c r="D95" s="195"/>
    </row>
    <row r="96" spans="1:4" ht="20.100000000000001" customHeight="1">
      <c r="A96" s="212" t="s">
        <v>788</v>
      </c>
      <c r="B96" s="198" t="s">
        <v>158</v>
      </c>
      <c r="C96" s="195">
        <v>838</v>
      </c>
      <c r="D96" s="195"/>
    </row>
    <row r="97" spans="1:4" ht="20.100000000000001" customHeight="1">
      <c r="A97" s="212" t="s">
        <v>789</v>
      </c>
      <c r="B97" s="198" t="s">
        <v>159</v>
      </c>
      <c r="C97" s="195">
        <v>138</v>
      </c>
      <c r="D97" s="195"/>
    </row>
    <row r="98" spans="1:4" ht="20.100000000000001" customHeight="1">
      <c r="A98" s="212" t="s">
        <v>790</v>
      </c>
      <c r="B98" s="198" t="s">
        <v>160</v>
      </c>
      <c r="C98" s="195"/>
      <c r="D98" s="195"/>
    </row>
    <row r="99" spans="1:4" ht="20.100000000000001" customHeight="1">
      <c r="A99" s="212" t="s">
        <v>791</v>
      </c>
      <c r="B99" s="199" t="s">
        <v>561</v>
      </c>
      <c r="C99" s="195">
        <v>296</v>
      </c>
      <c r="D99" s="195"/>
    </row>
    <row r="100" spans="1:4" ht="20.100000000000001" customHeight="1">
      <c r="A100" s="212" t="s">
        <v>792</v>
      </c>
      <c r="B100" s="198" t="s">
        <v>199</v>
      </c>
      <c r="C100" s="195">
        <f>SUM(C101:C107)</f>
        <v>717</v>
      </c>
      <c r="D100" s="195"/>
    </row>
    <row r="101" spans="1:4" ht="20.100000000000001" customHeight="1">
      <c r="A101" s="212" t="s">
        <v>793</v>
      </c>
      <c r="B101" s="199" t="s">
        <v>158</v>
      </c>
      <c r="C101" s="195">
        <v>410</v>
      </c>
      <c r="D101" s="195"/>
    </row>
    <row r="102" spans="1:4" ht="20.100000000000001" customHeight="1">
      <c r="A102" s="212" t="s">
        <v>794</v>
      </c>
      <c r="B102" s="199" t="s">
        <v>159</v>
      </c>
      <c r="C102" s="195">
        <v>5</v>
      </c>
      <c r="D102" s="195"/>
    </row>
    <row r="103" spans="1:4" ht="20.100000000000001" customHeight="1">
      <c r="A103" s="212" t="s">
        <v>795</v>
      </c>
      <c r="B103" s="197" t="s">
        <v>200</v>
      </c>
      <c r="C103" s="195">
        <v>5</v>
      </c>
      <c r="D103" s="195"/>
    </row>
    <row r="104" spans="1:4" ht="20.100000000000001" customHeight="1">
      <c r="A104" s="212" t="s">
        <v>796</v>
      </c>
      <c r="B104" s="198" t="s">
        <v>201</v>
      </c>
      <c r="C104" s="195">
        <v>29</v>
      </c>
      <c r="D104" s="195"/>
    </row>
    <row r="105" spans="1:4" ht="20.100000000000001" customHeight="1">
      <c r="A105" s="212" t="s">
        <v>797</v>
      </c>
      <c r="B105" s="200" t="s">
        <v>202</v>
      </c>
      <c r="C105" s="195">
        <v>9</v>
      </c>
      <c r="D105" s="195"/>
    </row>
    <row r="106" spans="1:4" ht="20.100000000000001" customHeight="1">
      <c r="A106" s="212" t="s">
        <v>798</v>
      </c>
      <c r="B106" s="199" t="s">
        <v>562</v>
      </c>
      <c r="C106" s="195">
        <v>57</v>
      </c>
      <c r="D106" s="195"/>
    </row>
    <row r="107" spans="1:4" ht="20.100000000000001" customHeight="1">
      <c r="A107" s="212" t="s">
        <v>799</v>
      </c>
      <c r="B107" s="199" t="s">
        <v>161</v>
      </c>
      <c r="C107" s="195">
        <v>202</v>
      </c>
      <c r="D107" s="195"/>
    </row>
    <row r="108" spans="1:4" ht="20.100000000000001" customHeight="1">
      <c r="A108" s="212" t="s">
        <v>800</v>
      </c>
      <c r="B108" s="197" t="s">
        <v>563</v>
      </c>
      <c r="C108" s="195">
        <f>C109+C111+C117+C121+C123+C125+C127+C130</f>
        <v>52795</v>
      </c>
      <c r="D108" s="195"/>
    </row>
    <row r="109" spans="1:4" ht="20.100000000000001" customHeight="1">
      <c r="A109" s="212" t="s">
        <v>801</v>
      </c>
      <c r="B109" s="199" t="s">
        <v>203</v>
      </c>
      <c r="C109" s="195">
        <f>SUM(C110:C110)</f>
        <v>1135</v>
      </c>
      <c r="D109" s="195"/>
    </row>
    <row r="110" spans="1:4" ht="20.100000000000001" customHeight="1">
      <c r="A110" s="212" t="s">
        <v>802</v>
      </c>
      <c r="B110" s="198" t="s">
        <v>158</v>
      </c>
      <c r="C110" s="195">
        <v>1135</v>
      </c>
      <c r="D110" s="195"/>
    </row>
    <row r="111" spans="1:4" ht="20.100000000000001" customHeight="1">
      <c r="A111" s="212" t="s">
        <v>803</v>
      </c>
      <c r="B111" s="198" t="s">
        <v>204</v>
      </c>
      <c r="C111" s="195">
        <f>SUM(C112:C116)</f>
        <v>48249</v>
      </c>
      <c r="D111" s="195"/>
    </row>
    <row r="112" spans="1:4" ht="20.100000000000001" customHeight="1">
      <c r="A112" s="212" t="s">
        <v>804</v>
      </c>
      <c r="B112" s="198" t="s">
        <v>205</v>
      </c>
      <c r="C112" s="195">
        <v>1027</v>
      </c>
      <c r="D112" s="195"/>
    </row>
    <row r="113" spans="1:4" ht="20.100000000000001" customHeight="1">
      <c r="A113" s="212" t="s">
        <v>805</v>
      </c>
      <c r="B113" s="198" t="s">
        <v>206</v>
      </c>
      <c r="C113" s="195">
        <v>17659</v>
      </c>
      <c r="D113" s="195"/>
    </row>
    <row r="114" spans="1:4" ht="20.100000000000001" customHeight="1">
      <c r="A114" s="212" t="s">
        <v>806</v>
      </c>
      <c r="B114" s="199" t="s">
        <v>207</v>
      </c>
      <c r="C114" s="195">
        <v>7271</v>
      </c>
      <c r="D114" s="195"/>
    </row>
    <row r="115" spans="1:4" ht="20.100000000000001" customHeight="1">
      <c r="A115" s="212" t="s">
        <v>807</v>
      </c>
      <c r="B115" s="199" t="s">
        <v>208</v>
      </c>
      <c r="C115" s="195">
        <v>4146</v>
      </c>
      <c r="D115" s="195"/>
    </row>
    <row r="116" spans="1:4" ht="20.100000000000001" customHeight="1">
      <c r="A116" s="212" t="s">
        <v>808</v>
      </c>
      <c r="B116" s="198" t="s">
        <v>209</v>
      </c>
      <c r="C116" s="195">
        <v>18146</v>
      </c>
      <c r="D116" s="195"/>
    </row>
    <row r="117" spans="1:4" ht="20.100000000000001" customHeight="1">
      <c r="A117" s="212" t="s">
        <v>809</v>
      </c>
      <c r="B117" s="198" t="s">
        <v>210</v>
      </c>
      <c r="C117" s="195">
        <f>SUM(C118:C120)</f>
        <v>1273</v>
      </c>
      <c r="D117" s="195"/>
    </row>
    <row r="118" spans="1:4" ht="20.100000000000001" customHeight="1">
      <c r="A118" s="212" t="s">
        <v>810</v>
      </c>
      <c r="B118" s="198" t="s">
        <v>211</v>
      </c>
      <c r="C118" s="195">
        <v>143</v>
      </c>
      <c r="D118" s="195"/>
    </row>
    <row r="119" spans="1:4" ht="20.100000000000001" customHeight="1">
      <c r="A119" s="212" t="s">
        <v>811</v>
      </c>
      <c r="B119" s="198" t="s">
        <v>212</v>
      </c>
      <c r="C119" s="195">
        <v>789</v>
      </c>
      <c r="D119" s="195"/>
    </row>
    <row r="120" spans="1:4" ht="20.100000000000001" customHeight="1">
      <c r="A120" s="212" t="s">
        <v>812</v>
      </c>
      <c r="B120" s="199" t="s">
        <v>213</v>
      </c>
      <c r="C120" s="195">
        <v>341</v>
      </c>
      <c r="D120" s="195"/>
    </row>
    <row r="121" spans="1:4" ht="20.100000000000001" customHeight="1">
      <c r="A121" s="212" t="s">
        <v>813</v>
      </c>
      <c r="B121" s="197" t="s">
        <v>214</v>
      </c>
      <c r="C121" s="195">
        <f>SUM(C122:C122)</f>
        <v>10</v>
      </c>
      <c r="D121" s="195"/>
    </row>
    <row r="122" spans="1:4" ht="20.100000000000001" customHeight="1">
      <c r="A122" s="212" t="s">
        <v>814</v>
      </c>
      <c r="B122" s="198" t="s">
        <v>215</v>
      </c>
      <c r="C122" s="195">
        <v>10</v>
      </c>
      <c r="D122" s="195"/>
    </row>
    <row r="123" spans="1:4" ht="20.100000000000001" customHeight="1">
      <c r="A123" s="212" t="s">
        <v>815</v>
      </c>
      <c r="B123" s="199" t="s">
        <v>216</v>
      </c>
      <c r="C123" s="195">
        <f>SUM(C124:C124)</f>
        <v>114</v>
      </c>
      <c r="D123" s="195"/>
    </row>
    <row r="124" spans="1:4" ht="20.100000000000001" customHeight="1">
      <c r="A124" s="212" t="s">
        <v>816</v>
      </c>
      <c r="B124" s="198" t="s">
        <v>217</v>
      </c>
      <c r="C124" s="195">
        <v>114</v>
      </c>
      <c r="D124" s="195"/>
    </row>
    <row r="125" spans="1:4" ht="20.100000000000001" customHeight="1">
      <c r="A125" s="212" t="s">
        <v>817</v>
      </c>
      <c r="B125" s="198" t="s">
        <v>218</v>
      </c>
      <c r="C125" s="195">
        <f>SUM(C126:C126)</f>
        <v>123</v>
      </c>
      <c r="D125" s="195"/>
    </row>
    <row r="126" spans="1:4" ht="20.100000000000001" customHeight="1">
      <c r="A126" s="212" t="s">
        <v>818</v>
      </c>
      <c r="B126" s="198" t="s">
        <v>219</v>
      </c>
      <c r="C126" s="195">
        <v>123</v>
      </c>
      <c r="D126" s="195"/>
    </row>
    <row r="127" spans="1:4" ht="20.100000000000001" customHeight="1">
      <c r="A127" s="212" t="s">
        <v>819</v>
      </c>
      <c r="B127" s="199" t="s">
        <v>564</v>
      </c>
      <c r="C127" s="195">
        <f>SUM(C128:C129)</f>
        <v>386</v>
      </c>
      <c r="D127" s="195"/>
    </row>
    <row r="128" spans="1:4" ht="20.100000000000001" customHeight="1">
      <c r="A128" s="212" t="s">
        <v>820</v>
      </c>
      <c r="B128" s="199" t="s">
        <v>220</v>
      </c>
      <c r="C128" s="195">
        <v>314</v>
      </c>
      <c r="D128" s="195"/>
    </row>
    <row r="129" spans="1:4" ht="20.100000000000001" customHeight="1">
      <c r="A129" s="212" t="s">
        <v>821</v>
      </c>
      <c r="B129" s="198" t="s">
        <v>221</v>
      </c>
      <c r="C129" s="195">
        <v>72</v>
      </c>
      <c r="D129" s="195"/>
    </row>
    <row r="130" spans="1:4" ht="20.100000000000001" customHeight="1">
      <c r="A130" s="212" t="s">
        <v>822</v>
      </c>
      <c r="B130" s="198" t="s">
        <v>222</v>
      </c>
      <c r="C130" s="195">
        <f>SUM(C131:C131)</f>
        <v>1505</v>
      </c>
      <c r="D130" s="195"/>
    </row>
    <row r="131" spans="1:4" ht="20.100000000000001" customHeight="1">
      <c r="A131" s="212" t="s">
        <v>823</v>
      </c>
      <c r="B131" s="198" t="s">
        <v>223</v>
      </c>
      <c r="C131" s="195">
        <v>1505</v>
      </c>
      <c r="D131" s="195"/>
    </row>
    <row r="132" spans="1:4" ht="20.100000000000001" customHeight="1">
      <c r="A132" s="212">
        <v>206</v>
      </c>
      <c r="B132" s="197" t="s">
        <v>565</v>
      </c>
      <c r="C132" s="195">
        <f>C133+C135+C137+C139++C143</f>
        <v>986</v>
      </c>
      <c r="D132" s="195"/>
    </row>
    <row r="133" spans="1:4" ht="20.100000000000001" customHeight="1">
      <c r="A133" s="212" t="s">
        <v>824</v>
      </c>
      <c r="B133" s="199" t="s">
        <v>224</v>
      </c>
      <c r="C133" s="195">
        <f>SUM(C134:C134)</f>
        <v>219</v>
      </c>
      <c r="D133" s="195"/>
    </row>
    <row r="134" spans="1:4" ht="20.100000000000001" customHeight="1">
      <c r="A134" s="212" t="s">
        <v>825</v>
      </c>
      <c r="B134" s="199" t="s">
        <v>225</v>
      </c>
      <c r="C134" s="195">
        <v>219</v>
      </c>
      <c r="D134" s="195"/>
    </row>
    <row r="135" spans="1:4" ht="20.100000000000001" customHeight="1">
      <c r="A135" s="212" t="s">
        <v>826</v>
      </c>
      <c r="B135" s="199" t="s">
        <v>227</v>
      </c>
      <c r="C135" s="195">
        <f>SUM(C136:C136)</f>
        <v>154</v>
      </c>
      <c r="D135" s="195"/>
    </row>
    <row r="136" spans="1:4" ht="20.100000000000001" customHeight="1">
      <c r="A136" s="212" t="s">
        <v>827</v>
      </c>
      <c r="B136" s="198" t="s">
        <v>228</v>
      </c>
      <c r="C136" s="195">
        <v>154</v>
      </c>
      <c r="D136" s="195"/>
    </row>
    <row r="137" spans="1:4" ht="20.100000000000001" customHeight="1">
      <c r="A137" s="212" t="s">
        <v>828</v>
      </c>
      <c r="B137" s="199" t="s">
        <v>229</v>
      </c>
      <c r="C137" s="195">
        <f>SUM(C138:C138)</f>
        <v>230</v>
      </c>
      <c r="D137" s="195"/>
    </row>
    <row r="138" spans="1:4" ht="20.100000000000001" customHeight="1">
      <c r="A138" s="212" t="s">
        <v>829</v>
      </c>
      <c r="B138" s="198" t="s">
        <v>566</v>
      </c>
      <c r="C138" s="195">
        <v>230</v>
      </c>
      <c r="D138" s="195"/>
    </row>
    <row r="139" spans="1:4" ht="20.100000000000001" customHeight="1">
      <c r="A139" s="212" t="s">
        <v>830</v>
      </c>
      <c r="B139" s="198" t="s">
        <v>230</v>
      </c>
      <c r="C139" s="195">
        <f>SUM(C140:C142)</f>
        <v>83</v>
      </c>
      <c r="D139" s="195"/>
    </row>
    <row r="140" spans="1:4" ht="20.100000000000001" customHeight="1">
      <c r="A140" s="212" t="s">
        <v>831</v>
      </c>
      <c r="B140" s="198" t="s">
        <v>226</v>
      </c>
      <c r="C140" s="195">
        <v>43</v>
      </c>
      <c r="D140" s="195"/>
    </row>
    <row r="141" spans="1:4" ht="20.100000000000001" customHeight="1">
      <c r="A141" s="212" t="s">
        <v>832</v>
      </c>
      <c r="B141" s="199" t="s">
        <v>231</v>
      </c>
      <c r="C141" s="195">
        <v>5</v>
      </c>
      <c r="D141" s="195"/>
    </row>
    <row r="142" spans="1:4" ht="20.100000000000001" customHeight="1">
      <c r="A142" s="212" t="s">
        <v>833</v>
      </c>
      <c r="B142" s="198" t="s">
        <v>232</v>
      </c>
      <c r="C142" s="195">
        <v>35</v>
      </c>
      <c r="D142" s="195"/>
    </row>
    <row r="143" spans="1:4" ht="20.100000000000001" customHeight="1">
      <c r="A143" s="212" t="s">
        <v>834</v>
      </c>
      <c r="B143" s="198" t="s">
        <v>233</v>
      </c>
      <c r="C143" s="195">
        <f>SUM(C144:C144)</f>
        <v>300</v>
      </c>
      <c r="D143" s="195"/>
    </row>
    <row r="144" spans="1:4" ht="20.100000000000001" customHeight="1">
      <c r="A144" s="212" t="s">
        <v>835</v>
      </c>
      <c r="B144" s="198" t="s">
        <v>234</v>
      </c>
      <c r="C144" s="195">
        <v>300</v>
      </c>
      <c r="D144" s="195"/>
    </row>
    <row r="145" spans="1:4" ht="20.100000000000001" customHeight="1">
      <c r="A145" s="212">
        <v>207</v>
      </c>
      <c r="B145" s="197" t="s">
        <v>1096</v>
      </c>
      <c r="C145" s="195">
        <f>C146+C156+C158+C162+C160</f>
        <v>1953</v>
      </c>
      <c r="D145" s="195"/>
    </row>
    <row r="146" spans="1:4" ht="20.100000000000001" customHeight="1">
      <c r="A146" s="212" t="s">
        <v>836</v>
      </c>
      <c r="B146" s="197" t="s">
        <v>1097</v>
      </c>
      <c r="C146" s="195">
        <f>SUM(C147:C155)</f>
        <v>769</v>
      </c>
      <c r="D146" s="195"/>
    </row>
    <row r="147" spans="1:4" ht="20.100000000000001" customHeight="1">
      <c r="A147" s="212" t="s">
        <v>837</v>
      </c>
      <c r="B147" s="197" t="s">
        <v>235</v>
      </c>
      <c r="C147" s="195">
        <v>14</v>
      </c>
      <c r="D147" s="195"/>
    </row>
    <row r="148" spans="1:4" ht="20.100000000000001" customHeight="1">
      <c r="A148" s="212" t="s">
        <v>838</v>
      </c>
      <c r="B148" s="197" t="s">
        <v>236</v>
      </c>
      <c r="C148" s="195">
        <v>6</v>
      </c>
      <c r="D148" s="195"/>
    </row>
    <row r="149" spans="1:4" ht="20.100000000000001" customHeight="1">
      <c r="A149" s="212" t="s">
        <v>839</v>
      </c>
      <c r="B149" s="197" t="s">
        <v>237</v>
      </c>
      <c r="C149" s="195">
        <v>50</v>
      </c>
      <c r="D149" s="195"/>
    </row>
    <row r="150" spans="1:4" ht="20.100000000000001" customHeight="1">
      <c r="A150" s="212" t="s">
        <v>840</v>
      </c>
      <c r="B150" s="197" t="s">
        <v>567</v>
      </c>
      <c r="C150" s="195">
        <v>36</v>
      </c>
      <c r="D150" s="195"/>
    </row>
    <row r="151" spans="1:4" ht="20.100000000000001" customHeight="1">
      <c r="A151" s="212" t="s">
        <v>841</v>
      </c>
      <c r="B151" s="197" t="s">
        <v>238</v>
      </c>
      <c r="C151" s="195">
        <v>8</v>
      </c>
      <c r="D151" s="195"/>
    </row>
    <row r="152" spans="1:4" ht="20.100000000000001" customHeight="1">
      <c r="A152" s="212" t="s">
        <v>842</v>
      </c>
      <c r="B152" s="197" t="s">
        <v>239</v>
      </c>
      <c r="C152" s="195">
        <v>10</v>
      </c>
      <c r="D152" s="195"/>
    </row>
    <row r="153" spans="1:4" ht="20.100000000000001" customHeight="1">
      <c r="A153" s="212" t="s">
        <v>843</v>
      </c>
      <c r="B153" s="197" t="s">
        <v>1098</v>
      </c>
      <c r="C153" s="195">
        <v>472</v>
      </c>
      <c r="D153" s="195"/>
    </row>
    <row r="154" spans="1:4" ht="20.100000000000001" customHeight="1">
      <c r="A154" s="212" t="s">
        <v>844</v>
      </c>
      <c r="B154" s="197" t="s">
        <v>1099</v>
      </c>
      <c r="C154" s="195">
        <v>18</v>
      </c>
      <c r="D154" s="195"/>
    </row>
    <row r="155" spans="1:4" ht="20.100000000000001" customHeight="1">
      <c r="A155" s="212" t="s">
        <v>845</v>
      </c>
      <c r="B155" s="197" t="s">
        <v>1100</v>
      </c>
      <c r="C155" s="195">
        <v>155</v>
      </c>
      <c r="D155" s="195"/>
    </row>
    <row r="156" spans="1:4" ht="20.100000000000001" customHeight="1">
      <c r="A156" s="212" t="s">
        <v>846</v>
      </c>
      <c r="B156" s="197" t="s">
        <v>240</v>
      </c>
      <c r="C156" s="195">
        <f>SUM(C157:C157)</f>
        <v>18</v>
      </c>
      <c r="D156" s="195"/>
    </row>
    <row r="157" spans="1:4" ht="20.100000000000001" customHeight="1">
      <c r="A157" s="212" t="s">
        <v>847</v>
      </c>
      <c r="B157" s="197" t="s">
        <v>241</v>
      </c>
      <c r="C157" s="195">
        <v>18</v>
      </c>
      <c r="D157" s="195"/>
    </row>
    <row r="158" spans="1:4" ht="20.100000000000001" customHeight="1">
      <c r="A158" s="212" t="s">
        <v>848</v>
      </c>
      <c r="B158" s="197" t="s">
        <v>1101</v>
      </c>
      <c r="C158" s="195">
        <f>SUM(C159:C159)</f>
        <v>56</v>
      </c>
      <c r="D158" s="195"/>
    </row>
    <row r="159" spans="1:4" ht="20.100000000000001" customHeight="1">
      <c r="A159" s="212" t="s">
        <v>849</v>
      </c>
      <c r="B159" s="197" t="s">
        <v>243</v>
      </c>
      <c r="C159" s="195">
        <v>56</v>
      </c>
      <c r="D159" s="195"/>
    </row>
    <row r="160" spans="1:4" ht="20.100000000000001" customHeight="1">
      <c r="A160" s="212" t="s">
        <v>851</v>
      </c>
      <c r="B160" s="197" t="s">
        <v>850</v>
      </c>
      <c r="C160" s="195">
        <f>SUM(C161:C161)</f>
        <v>445</v>
      </c>
      <c r="D160" s="195"/>
    </row>
    <row r="161" spans="1:4" ht="20.100000000000001" customHeight="1">
      <c r="A161" s="212" t="s">
        <v>852</v>
      </c>
      <c r="B161" s="197" t="s">
        <v>242</v>
      </c>
      <c r="C161" s="195">
        <v>445</v>
      </c>
      <c r="D161" s="195"/>
    </row>
    <row r="162" spans="1:4" ht="20.100000000000001" customHeight="1">
      <c r="A162" s="212" t="s">
        <v>853</v>
      </c>
      <c r="B162" s="197" t="s">
        <v>244</v>
      </c>
      <c r="C162" s="195">
        <f>SUM(C163:C164)</f>
        <v>665</v>
      </c>
      <c r="D162" s="195"/>
    </row>
    <row r="163" spans="1:4" ht="20.100000000000001" customHeight="1">
      <c r="A163" s="212" t="s">
        <v>855</v>
      </c>
      <c r="B163" s="197" t="s">
        <v>854</v>
      </c>
      <c r="C163" s="195">
        <v>6</v>
      </c>
      <c r="D163" s="195"/>
    </row>
    <row r="164" spans="1:4" ht="20.100000000000001" customHeight="1">
      <c r="A164" s="212" t="s">
        <v>856</v>
      </c>
      <c r="B164" s="197" t="s">
        <v>245</v>
      </c>
      <c r="C164" s="195">
        <v>659</v>
      </c>
      <c r="D164" s="195"/>
    </row>
    <row r="165" spans="1:4" ht="20.100000000000001" customHeight="1">
      <c r="A165" s="212">
        <v>208</v>
      </c>
      <c r="B165" s="197" t="s">
        <v>568</v>
      </c>
      <c r="C165" s="195">
        <f>C166+C171+C176+C180+C183+C190+C196+C199+C204+C206+C209+C211+C213+C217+C219</f>
        <v>35732</v>
      </c>
      <c r="D165" s="195"/>
    </row>
    <row r="166" spans="1:4" ht="20.100000000000001" customHeight="1">
      <c r="A166" s="212" t="s">
        <v>857</v>
      </c>
      <c r="B166" s="197" t="s">
        <v>246</v>
      </c>
      <c r="C166" s="195">
        <f>SUM(C167:C170)</f>
        <v>1204</v>
      </c>
      <c r="D166" s="195"/>
    </row>
    <row r="167" spans="1:4" ht="20.100000000000001" customHeight="1">
      <c r="A167" s="212" t="s">
        <v>858</v>
      </c>
      <c r="B167" s="197" t="s">
        <v>158</v>
      </c>
      <c r="C167" s="195">
        <v>764</v>
      </c>
      <c r="D167" s="195"/>
    </row>
    <row r="168" spans="1:4" ht="20.100000000000001" customHeight="1">
      <c r="A168" s="212" t="s">
        <v>860</v>
      </c>
      <c r="B168" s="197" t="s">
        <v>859</v>
      </c>
      <c r="C168" s="195">
        <v>3</v>
      </c>
      <c r="D168" s="195"/>
    </row>
    <row r="169" spans="1:4" ht="20.100000000000001" customHeight="1">
      <c r="A169" s="212" t="s">
        <v>861</v>
      </c>
      <c r="B169" s="197" t="s">
        <v>247</v>
      </c>
      <c r="C169" s="195">
        <v>434</v>
      </c>
      <c r="D169" s="195"/>
    </row>
    <row r="170" spans="1:4" ht="20.100000000000001" customHeight="1">
      <c r="A170" s="212" t="s">
        <v>862</v>
      </c>
      <c r="B170" s="197" t="s">
        <v>248</v>
      </c>
      <c r="C170" s="195">
        <v>3</v>
      </c>
      <c r="D170" s="195"/>
    </row>
    <row r="171" spans="1:4" ht="20.100000000000001" customHeight="1">
      <c r="A171" s="212" t="s">
        <v>863</v>
      </c>
      <c r="B171" s="197" t="s">
        <v>249</v>
      </c>
      <c r="C171" s="195">
        <f>SUM(C172:C175)</f>
        <v>536</v>
      </c>
      <c r="D171" s="195"/>
    </row>
    <row r="172" spans="1:4" ht="20.100000000000001" customHeight="1">
      <c r="A172" s="212" t="s">
        <v>864</v>
      </c>
      <c r="B172" s="197" t="s">
        <v>158</v>
      </c>
      <c r="C172" s="195">
        <v>322</v>
      </c>
      <c r="D172" s="195"/>
    </row>
    <row r="173" spans="1:4" ht="20.100000000000001" customHeight="1">
      <c r="A173" s="212" t="s">
        <v>865</v>
      </c>
      <c r="B173" s="197" t="s">
        <v>159</v>
      </c>
      <c r="C173" s="195">
        <v>11</v>
      </c>
      <c r="D173" s="195"/>
    </row>
    <row r="174" spans="1:4" ht="20.100000000000001" customHeight="1">
      <c r="A174" s="212" t="s">
        <v>866</v>
      </c>
      <c r="B174" s="197" t="s">
        <v>250</v>
      </c>
      <c r="C174" s="195">
        <v>120</v>
      </c>
      <c r="D174" s="195"/>
    </row>
    <row r="175" spans="1:4" ht="20.100000000000001" customHeight="1">
      <c r="A175" s="212" t="s">
        <v>867</v>
      </c>
      <c r="B175" s="197" t="s">
        <v>251</v>
      </c>
      <c r="C175" s="195">
        <v>83</v>
      </c>
      <c r="D175" s="195"/>
    </row>
    <row r="176" spans="1:4" ht="20.100000000000001" customHeight="1">
      <c r="A176" s="212" t="s">
        <v>868</v>
      </c>
      <c r="B176" s="197" t="s">
        <v>252</v>
      </c>
      <c r="C176" s="195">
        <f>SUM(C177:C179)</f>
        <v>315</v>
      </c>
      <c r="D176" s="195"/>
    </row>
    <row r="177" spans="1:4" ht="20.100000000000001" customHeight="1">
      <c r="A177" s="212" t="s">
        <v>869</v>
      </c>
      <c r="B177" s="197" t="s">
        <v>253</v>
      </c>
      <c r="C177" s="195">
        <v>57</v>
      </c>
      <c r="D177" s="195"/>
    </row>
    <row r="178" spans="1:4" ht="20.100000000000001" customHeight="1">
      <c r="A178" s="212" t="s">
        <v>870</v>
      </c>
      <c r="B178" s="197" t="s">
        <v>254</v>
      </c>
      <c r="C178" s="195">
        <v>70</v>
      </c>
      <c r="D178" s="195"/>
    </row>
    <row r="179" spans="1:4" ht="20.100000000000001" customHeight="1">
      <c r="A179" s="212" t="s">
        <v>871</v>
      </c>
      <c r="B179" s="197" t="s">
        <v>255</v>
      </c>
      <c r="C179" s="195">
        <v>188</v>
      </c>
      <c r="D179" s="195"/>
    </row>
    <row r="180" spans="1:4" ht="20.100000000000001" customHeight="1">
      <c r="A180" s="212" t="s">
        <v>872</v>
      </c>
      <c r="B180" s="197" t="s">
        <v>256</v>
      </c>
      <c r="C180" s="195">
        <f>SUM(C181:C182)</f>
        <v>868</v>
      </c>
      <c r="D180" s="195"/>
    </row>
    <row r="181" spans="1:4" ht="20.100000000000001" customHeight="1">
      <c r="A181" s="212" t="s">
        <v>874</v>
      </c>
      <c r="B181" s="197" t="s">
        <v>873</v>
      </c>
      <c r="C181" s="195">
        <v>10</v>
      </c>
      <c r="D181" s="195"/>
    </row>
    <row r="182" spans="1:4" ht="20.100000000000001" customHeight="1">
      <c r="A182" s="212" t="s">
        <v>875</v>
      </c>
      <c r="B182" s="197" t="s">
        <v>257</v>
      </c>
      <c r="C182" s="195">
        <v>858</v>
      </c>
      <c r="D182" s="195"/>
    </row>
    <row r="183" spans="1:4" ht="20.100000000000001" customHeight="1">
      <c r="A183" s="212" t="s">
        <v>876</v>
      </c>
      <c r="B183" s="197" t="s">
        <v>258</v>
      </c>
      <c r="C183" s="195">
        <f>SUM(C184:C189)</f>
        <v>3866</v>
      </c>
      <c r="D183" s="195"/>
    </row>
    <row r="184" spans="1:4" ht="20.100000000000001" customHeight="1">
      <c r="A184" s="212" t="s">
        <v>877</v>
      </c>
      <c r="B184" s="197" t="s">
        <v>259</v>
      </c>
      <c r="C184" s="195">
        <v>712</v>
      </c>
      <c r="D184" s="195"/>
    </row>
    <row r="185" spans="1:4" ht="20.100000000000001" customHeight="1">
      <c r="A185" s="212" t="s">
        <v>878</v>
      </c>
      <c r="B185" s="197" t="s">
        <v>260</v>
      </c>
      <c r="C185" s="195">
        <v>686</v>
      </c>
      <c r="D185" s="195"/>
    </row>
    <row r="186" spans="1:4" ht="20.100000000000001" customHeight="1">
      <c r="A186" s="212" t="s">
        <v>879</v>
      </c>
      <c r="B186" s="197" t="s">
        <v>261</v>
      </c>
      <c r="C186" s="195">
        <v>1732</v>
      </c>
      <c r="D186" s="195"/>
    </row>
    <row r="187" spans="1:4" ht="20.100000000000001" customHeight="1">
      <c r="A187" s="212" t="s">
        <v>880</v>
      </c>
      <c r="B187" s="197" t="s">
        <v>262</v>
      </c>
      <c r="C187" s="195">
        <v>93</v>
      </c>
      <c r="D187" s="195"/>
    </row>
    <row r="188" spans="1:4" ht="20.100000000000001" customHeight="1">
      <c r="A188" s="212" t="s">
        <v>881</v>
      </c>
      <c r="B188" s="197" t="s">
        <v>263</v>
      </c>
      <c r="C188" s="195">
        <v>518</v>
      </c>
      <c r="D188" s="195"/>
    </row>
    <row r="189" spans="1:4" ht="20.100000000000001" customHeight="1">
      <c r="A189" s="212" t="s">
        <v>882</v>
      </c>
      <c r="B189" s="197" t="s">
        <v>264</v>
      </c>
      <c r="C189" s="195">
        <v>125</v>
      </c>
      <c r="D189" s="195"/>
    </row>
    <row r="190" spans="1:4" ht="20.100000000000001" customHeight="1">
      <c r="A190" s="212" t="s">
        <v>883</v>
      </c>
      <c r="B190" s="197" t="s">
        <v>265</v>
      </c>
      <c r="C190" s="195">
        <f>SUM(C191:C195)</f>
        <v>2155</v>
      </c>
      <c r="D190" s="195"/>
    </row>
    <row r="191" spans="1:4" ht="20.100000000000001" customHeight="1">
      <c r="A191" s="212" t="s">
        <v>884</v>
      </c>
      <c r="B191" s="197" t="s">
        <v>266</v>
      </c>
      <c r="C191" s="195">
        <v>2011</v>
      </c>
      <c r="D191" s="195"/>
    </row>
    <row r="192" spans="1:4" ht="20.100000000000001" customHeight="1">
      <c r="A192" s="212" t="s">
        <v>885</v>
      </c>
      <c r="B192" s="197" t="s">
        <v>267</v>
      </c>
      <c r="C192" s="195">
        <v>78</v>
      </c>
      <c r="D192" s="195"/>
    </row>
    <row r="193" spans="1:4" ht="20.100000000000001" customHeight="1">
      <c r="A193" s="212" t="s">
        <v>886</v>
      </c>
      <c r="B193" s="197" t="s">
        <v>569</v>
      </c>
      <c r="C193" s="195">
        <v>12</v>
      </c>
      <c r="D193" s="195"/>
    </row>
    <row r="194" spans="1:4" ht="20.100000000000001" customHeight="1">
      <c r="A194" s="212" t="s">
        <v>887</v>
      </c>
      <c r="B194" s="197" t="s">
        <v>178</v>
      </c>
      <c r="C194" s="195">
        <v>51</v>
      </c>
      <c r="D194" s="195"/>
    </row>
    <row r="195" spans="1:4" ht="20.100000000000001" customHeight="1">
      <c r="A195" s="212" t="s">
        <v>889</v>
      </c>
      <c r="B195" s="197" t="s">
        <v>888</v>
      </c>
      <c r="C195" s="195">
        <v>3</v>
      </c>
      <c r="D195" s="195"/>
    </row>
    <row r="196" spans="1:4" ht="20.100000000000001" customHeight="1">
      <c r="A196" s="212" t="s">
        <v>890</v>
      </c>
      <c r="B196" s="197" t="s">
        <v>268</v>
      </c>
      <c r="C196" s="195">
        <f>SUM(C197:C198)</f>
        <v>494</v>
      </c>
      <c r="D196" s="195"/>
    </row>
    <row r="197" spans="1:4" ht="20.100000000000001" customHeight="1">
      <c r="A197" s="212" t="s">
        <v>891</v>
      </c>
      <c r="B197" s="197" t="s">
        <v>269</v>
      </c>
      <c r="C197" s="195">
        <v>460</v>
      </c>
      <c r="D197" s="195"/>
    </row>
    <row r="198" spans="1:4" ht="20.100000000000001" customHeight="1">
      <c r="A198" s="212" t="s">
        <v>892</v>
      </c>
      <c r="B198" s="197" t="s">
        <v>270</v>
      </c>
      <c r="C198" s="195">
        <v>34</v>
      </c>
      <c r="D198" s="195"/>
    </row>
    <row r="199" spans="1:4" ht="20.100000000000001" customHeight="1">
      <c r="A199" s="212" t="s">
        <v>893</v>
      </c>
      <c r="B199" s="197" t="s">
        <v>271</v>
      </c>
      <c r="C199" s="195">
        <f>SUM(C200:C203)</f>
        <v>526</v>
      </c>
      <c r="D199" s="195"/>
    </row>
    <row r="200" spans="1:4" ht="20.100000000000001" customHeight="1">
      <c r="A200" s="212" t="s">
        <v>894</v>
      </c>
      <c r="B200" s="197" t="s">
        <v>570</v>
      </c>
      <c r="C200" s="195">
        <v>49</v>
      </c>
      <c r="D200" s="195"/>
    </row>
    <row r="201" spans="1:4" ht="20.100000000000001" customHeight="1">
      <c r="A201" s="212" t="s">
        <v>895</v>
      </c>
      <c r="B201" s="197" t="s">
        <v>571</v>
      </c>
      <c r="C201" s="195">
        <v>7</v>
      </c>
      <c r="D201" s="195"/>
    </row>
    <row r="202" spans="1:4" ht="20.100000000000001" customHeight="1">
      <c r="A202" s="212" t="s">
        <v>897</v>
      </c>
      <c r="B202" s="197" t="s">
        <v>896</v>
      </c>
      <c r="C202" s="195">
        <v>254</v>
      </c>
      <c r="D202" s="195"/>
    </row>
    <row r="203" spans="1:4" ht="20.100000000000001" customHeight="1">
      <c r="A203" s="212" t="s">
        <v>898</v>
      </c>
      <c r="B203" s="197" t="s">
        <v>272</v>
      </c>
      <c r="C203" s="195">
        <v>216</v>
      </c>
      <c r="D203" s="195"/>
    </row>
    <row r="204" spans="1:4" ht="20.100000000000001" customHeight="1">
      <c r="A204" s="212" t="s">
        <v>899</v>
      </c>
      <c r="B204" s="197" t="s">
        <v>572</v>
      </c>
      <c r="C204" s="195">
        <f>SUM(C205:C205)</f>
        <v>18</v>
      </c>
      <c r="D204" s="195"/>
    </row>
    <row r="205" spans="1:4" ht="20.100000000000001" customHeight="1">
      <c r="A205" s="212" t="s">
        <v>901</v>
      </c>
      <c r="B205" s="197" t="s">
        <v>900</v>
      </c>
      <c r="C205" s="195">
        <v>18</v>
      </c>
      <c r="D205" s="195"/>
    </row>
    <row r="206" spans="1:4" ht="20.100000000000001" customHeight="1">
      <c r="A206" s="212" t="s">
        <v>903</v>
      </c>
      <c r="B206" s="197" t="s">
        <v>902</v>
      </c>
      <c r="C206" s="195">
        <f>SUM(C207:C208)</f>
        <v>9182</v>
      </c>
      <c r="D206" s="195"/>
    </row>
    <row r="207" spans="1:4" ht="20.100000000000001" customHeight="1">
      <c r="A207" s="212" t="s">
        <v>905</v>
      </c>
      <c r="B207" s="197" t="s">
        <v>904</v>
      </c>
      <c r="C207" s="195"/>
      <c r="D207" s="195"/>
    </row>
    <row r="208" spans="1:4" ht="20.100000000000001" customHeight="1">
      <c r="A208" s="212" t="s">
        <v>907</v>
      </c>
      <c r="B208" s="197" t="s">
        <v>906</v>
      </c>
      <c r="C208" s="195">
        <v>9182</v>
      </c>
      <c r="D208" s="195"/>
    </row>
    <row r="209" spans="1:4" ht="20.100000000000001" customHeight="1">
      <c r="A209" s="212" t="s">
        <v>908</v>
      </c>
      <c r="B209" s="197" t="s">
        <v>573</v>
      </c>
      <c r="C209" s="195">
        <f>SUM(C210:C210)</f>
        <v>1373</v>
      </c>
      <c r="D209" s="195"/>
    </row>
    <row r="210" spans="1:4" ht="20.100000000000001" customHeight="1">
      <c r="A210" s="212" t="s">
        <v>909</v>
      </c>
      <c r="B210" s="197" t="s">
        <v>574</v>
      </c>
      <c r="C210" s="195">
        <v>1373</v>
      </c>
      <c r="D210" s="195"/>
    </row>
    <row r="211" spans="1:4" ht="20.100000000000001" customHeight="1">
      <c r="A211" s="212" t="s">
        <v>910</v>
      </c>
      <c r="B211" s="197" t="s">
        <v>575</v>
      </c>
      <c r="C211" s="195">
        <f>SUM(C212:C212)</f>
        <v>3</v>
      </c>
      <c r="D211" s="195"/>
    </row>
    <row r="212" spans="1:4" ht="20.100000000000001" customHeight="1">
      <c r="A212" s="212" t="s">
        <v>911</v>
      </c>
      <c r="B212" s="197" t="s">
        <v>576</v>
      </c>
      <c r="C212" s="195">
        <v>3</v>
      </c>
      <c r="D212" s="195"/>
    </row>
    <row r="213" spans="1:4" ht="20.100000000000001" customHeight="1">
      <c r="A213" s="212" t="s">
        <v>912</v>
      </c>
      <c r="B213" s="197" t="s">
        <v>273</v>
      </c>
      <c r="C213" s="195">
        <f>SUM(C214:C216)</f>
        <v>14861</v>
      </c>
      <c r="D213" s="195"/>
    </row>
    <row r="214" spans="1:4" ht="20.100000000000001" customHeight="1">
      <c r="A214" s="212" t="s">
        <v>913</v>
      </c>
      <c r="B214" s="197" t="s">
        <v>274</v>
      </c>
      <c r="C214" s="195">
        <v>1106</v>
      </c>
      <c r="D214" s="195"/>
    </row>
    <row r="215" spans="1:4" ht="20.100000000000001" customHeight="1">
      <c r="A215" s="212" t="s">
        <v>914</v>
      </c>
      <c r="B215" s="197" t="s">
        <v>275</v>
      </c>
      <c r="C215" s="195">
        <v>13747</v>
      </c>
      <c r="D215" s="195"/>
    </row>
    <row r="216" spans="1:4" ht="20.100000000000001" customHeight="1">
      <c r="A216" s="212" t="s">
        <v>916</v>
      </c>
      <c r="B216" s="197" t="s">
        <v>915</v>
      </c>
      <c r="C216" s="195">
        <v>8</v>
      </c>
      <c r="D216" s="195"/>
    </row>
    <row r="217" spans="1:4" ht="20.100000000000001" customHeight="1">
      <c r="A217" s="212" t="s">
        <v>917</v>
      </c>
      <c r="B217" s="197" t="s">
        <v>276</v>
      </c>
      <c r="C217" s="195">
        <f>SUM(C218:C218)</f>
        <v>260</v>
      </c>
      <c r="D217" s="195"/>
    </row>
    <row r="218" spans="1:4" ht="20.100000000000001" customHeight="1">
      <c r="A218" s="212" t="s">
        <v>918</v>
      </c>
      <c r="B218" s="197" t="s">
        <v>277</v>
      </c>
      <c r="C218" s="195">
        <v>260</v>
      </c>
      <c r="D218" s="195"/>
    </row>
    <row r="219" spans="1:4" ht="20.100000000000001" customHeight="1">
      <c r="A219" s="212" t="s">
        <v>919</v>
      </c>
      <c r="B219" s="197" t="s">
        <v>603</v>
      </c>
      <c r="C219" s="195">
        <v>71</v>
      </c>
      <c r="D219" s="195"/>
    </row>
    <row r="220" spans="1:4" ht="20.100000000000001" customHeight="1">
      <c r="A220" s="212" t="s">
        <v>920</v>
      </c>
      <c r="B220" s="197" t="s">
        <v>1102</v>
      </c>
      <c r="C220" s="195">
        <f>C221+C224+C228+C231+C239+C242+C244+C247+C249+C251</f>
        <v>38164</v>
      </c>
      <c r="D220" s="195"/>
    </row>
    <row r="221" spans="1:4" ht="20.100000000000001" customHeight="1">
      <c r="A221" s="212" t="s">
        <v>921</v>
      </c>
      <c r="B221" s="197" t="s">
        <v>1103</v>
      </c>
      <c r="C221" s="195">
        <f>SUM(C222:C223)</f>
        <v>1336</v>
      </c>
      <c r="D221" s="195"/>
    </row>
    <row r="222" spans="1:4" ht="20.100000000000001" customHeight="1">
      <c r="A222" s="212" t="s">
        <v>922</v>
      </c>
      <c r="B222" s="197" t="s">
        <v>158</v>
      </c>
      <c r="C222" s="195">
        <v>732</v>
      </c>
      <c r="D222" s="195"/>
    </row>
    <row r="223" spans="1:4" ht="20.100000000000001" customHeight="1">
      <c r="A223" s="212" t="s">
        <v>923</v>
      </c>
      <c r="B223" s="197" t="s">
        <v>1104</v>
      </c>
      <c r="C223" s="195">
        <v>604</v>
      </c>
      <c r="D223" s="195"/>
    </row>
    <row r="224" spans="1:4" ht="20.100000000000001" customHeight="1">
      <c r="A224" s="212" t="s">
        <v>924</v>
      </c>
      <c r="B224" s="197" t="s">
        <v>278</v>
      </c>
      <c r="C224" s="195">
        <f>SUM(C225:C227)</f>
        <v>666</v>
      </c>
      <c r="D224" s="195"/>
    </row>
    <row r="225" spans="1:4" ht="20.100000000000001" customHeight="1">
      <c r="A225" s="212" t="s">
        <v>925</v>
      </c>
      <c r="B225" s="197" t="s">
        <v>279</v>
      </c>
      <c r="C225" s="195">
        <v>328</v>
      </c>
      <c r="D225" s="195"/>
    </row>
    <row r="226" spans="1:4" ht="20.100000000000001" customHeight="1">
      <c r="A226" s="212" t="s">
        <v>926</v>
      </c>
      <c r="B226" s="197" t="s">
        <v>280</v>
      </c>
      <c r="C226" s="195">
        <v>126</v>
      </c>
      <c r="D226" s="195"/>
    </row>
    <row r="227" spans="1:4" ht="20.100000000000001" customHeight="1">
      <c r="A227" s="212" t="s">
        <v>927</v>
      </c>
      <c r="B227" s="197" t="s">
        <v>281</v>
      </c>
      <c r="C227" s="195">
        <v>212</v>
      </c>
      <c r="D227" s="195"/>
    </row>
    <row r="228" spans="1:4" ht="20.100000000000001" customHeight="1">
      <c r="A228" s="212" t="s">
        <v>928</v>
      </c>
      <c r="B228" s="197" t="s">
        <v>282</v>
      </c>
      <c r="C228" s="195">
        <f>SUM(C229:C230)</f>
        <v>998</v>
      </c>
      <c r="D228" s="195"/>
    </row>
    <row r="229" spans="1:4" ht="20.100000000000001" customHeight="1">
      <c r="A229" s="212" t="s">
        <v>929</v>
      </c>
      <c r="B229" s="197" t="s">
        <v>283</v>
      </c>
      <c r="C229" s="195">
        <v>423</v>
      </c>
      <c r="D229" s="195"/>
    </row>
    <row r="230" spans="1:4" ht="20.100000000000001" customHeight="1">
      <c r="A230" s="212" t="s">
        <v>930</v>
      </c>
      <c r="B230" s="197" t="s">
        <v>284</v>
      </c>
      <c r="C230" s="195">
        <v>575</v>
      </c>
      <c r="D230" s="195"/>
    </row>
    <row r="231" spans="1:4" ht="20.100000000000001" customHeight="1">
      <c r="A231" s="212" t="s">
        <v>931</v>
      </c>
      <c r="B231" s="197" t="s">
        <v>285</v>
      </c>
      <c r="C231" s="195">
        <f>SUM(C232:C238)</f>
        <v>4075</v>
      </c>
      <c r="D231" s="195"/>
    </row>
    <row r="232" spans="1:4" ht="20.100000000000001" customHeight="1">
      <c r="A232" s="212" t="s">
        <v>932</v>
      </c>
      <c r="B232" s="197" t="s">
        <v>286</v>
      </c>
      <c r="C232" s="195">
        <v>56</v>
      </c>
      <c r="D232" s="195"/>
    </row>
    <row r="233" spans="1:4" ht="20.100000000000001" customHeight="1">
      <c r="A233" s="212" t="s">
        <v>933</v>
      </c>
      <c r="B233" s="197" t="s">
        <v>287</v>
      </c>
      <c r="C233" s="195">
        <v>103</v>
      </c>
      <c r="D233" s="195"/>
    </row>
    <row r="234" spans="1:4" ht="20.100000000000001" customHeight="1">
      <c r="A234" s="212" t="s">
        <v>934</v>
      </c>
      <c r="B234" s="197" t="s">
        <v>288</v>
      </c>
      <c r="C234" s="195">
        <v>87</v>
      </c>
      <c r="D234" s="195"/>
    </row>
    <row r="235" spans="1:4" ht="20.100000000000001" customHeight="1">
      <c r="A235" s="212" t="s">
        <v>935</v>
      </c>
      <c r="B235" s="197" t="s">
        <v>289</v>
      </c>
      <c r="C235" s="195">
        <v>3626</v>
      </c>
      <c r="D235" s="195"/>
    </row>
    <row r="236" spans="1:4" ht="20.100000000000001" customHeight="1">
      <c r="A236" s="212" t="s">
        <v>936</v>
      </c>
      <c r="B236" s="197" t="s">
        <v>290</v>
      </c>
      <c r="C236" s="195">
        <v>151</v>
      </c>
      <c r="D236" s="195"/>
    </row>
    <row r="237" spans="1:4" ht="20.100000000000001" customHeight="1">
      <c r="A237" s="212" t="s">
        <v>938</v>
      </c>
      <c r="B237" s="197" t="s">
        <v>937</v>
      </c>
      <c r="C237" s="195">
        <v>5</v>
      </c>
      <c r="D237" s="195"/>
    </row>
    <row r="238" spans="1:4" ht="20.100000000000001" customHeight="1">
      <c r="A238" s="212" t="s">
        <v>939</v>
      </c>
      <c r="B238" s="197" t="s">
        <v>291</v>
      </c>
      <c r="C238" s="195">
        <v>47</v>
      </c>
      <c r="D238" s="195"/>
    </row>
    <row r="239" spans="1:4" ht="20.100000000000001" customHeight="1">
      <c r="A239" s="212" t="s">
        <v>940</v>
      </c>
      <c r="B239" s="197" t="s">
        <v>577</v>
      </c>
      <c r="C239" s="195">
        <f>SUM(C240:C241)</f>
        <v>497</v>
      </c>
      <c r="D239" s="195"/>
    </row>
    <row r="240" spans="1:4" ht="20.100000000000001" customHeight="1">
      <c r="A240" s="212" t="s">
        <v>942</v>
      </c>
      <c r="B240" s="197" t="s">
        <v>941</v>
      </c>
      <c r="C240" s="195">
        <v>292</v>
      </c>
      <c r="D240" s="195"/>
    </row>
    <row r="241" spans="1:4" ht="20.100000000000001" customHeight="1">
      <c r="A241" s="212" t="s">
        <v>943</v>
      </c>
      <c r="B241" s="197" t="s">
        <v>578</v>
      </c>
      <c r="C241" s="195">
        <v>205</v>
      </c>
      <c r="D241" s="195"/>
    </row>
    <row r="242" spans="1:4" ht="20.100000000000001" customHeight="1">
      <c r="A242" s="212" t="s">
        <v>944</v>
      </c>
      <c r="B242" s="197" t="s">
        <v>292</v>
      </c>
      <c r="C242" s="195">
        <f>SUM(C243:C243)</f>
        <v>300</v>
      </c>
      <c r="D242" s="195"/>
    </row>
    <row r="243" spans="1:4" ht="20.100000000000001" customHeight="1">
      <c r="A243" s="212" t="s">
        <v>945</v>
      </c>
      <c r="B243" s="197" t="s">
        <v>293</v>
      </c>
      <c r="C243" s="195">
        <v>300</v>
      </c>
      <c r="D243" s="195"/>
    </row>
    <row r="244" spans="1:4" ht="20.100000000000001" customHeight="1">
      <c r="A244" s="212" t="s">
        <v>946</v>
      </c>
      <c r="B244" s="197" t="s">
        <v>294</v>
      </c>
      <c r="C244" s="195">
        <f>SUM(C245:C246)</f>
        <v>28552</v>
      </c>
      <c r="D244" s="195"/>
    </row>
    <row r="245" spans="1:4" ht="20.100000000000001" customHeight="1">
      <c r="A245" s="212" t="s">
        <v>948</v>
      </c>
      <c r="B245" s="197" t="s">
        <v>947</v>
      </c>
      <c r="C245" s="195">
        <v>3400</v>
      </c>
      <c r="D245" s="195"/>
    </row>
    <row r="246" spans="1:4" ht="20.100000000000001" customHeight="1">
      <c r="A246" s="212" t="s">
        <v>949</v>
      </c>
      <c r="B246" s="197" t="s">
        <v>295</v>
      </c>
      <c r="C246" s="195">
        <v>25152</v>
      </c>
      <c r="D246" s="195"/>
    </row>
    <row r="247" spans="1:4" ht="20.100000000000001" customHeight="1">
      <c r="A247" s="212" t="s">
        <v>950</v>
      </c>
      <c r="B247" s="197" t="s">
        <v>296</v>
      </c>
      <c r="C247" s="195">
        <f>SUM(C248:C248)</f>
        <v>1573</v>
      </c>
      <c r="D247" s="195"/>
    </row>
    <row r="248" spans="1:4" ht="20.100000000000001" customHeight="1">
      <c r="A248" s="212" t="s">
        <v>951</v>
      </c>
      <c r="B248" s="197" t="s">
        <v>297</v>
      </c>
      <c r="C248" s="195">
        <v>1573</v>
      </c>
      <c r="D248" s="195"/>
    </row>
    <row r="249" spans="1:4" ht="20.100000000000001" customHeight="1">
      <c r="A249" s="212" t="s">
        <v>952</v>
      </c>
      <c r="B249" s="197" t="s">
        <v>298</v>
      </c>
      <c r="C249" s="195">
        <f>SUM(C250:C250)</f>
        <v>157</v>
      </c>
      <c r="D249" s="195"/>
    </row>
    <row r="250" spans="1:4" ht="20.100000000000001" customHeight="1">
      <c r="A250" s="212" t="s">
        <v>953</v>
      </c>
      <c r="B250" s="197" t="s">
        <v>299</v>
      </c>
      <c r="C250" s="195">
        <v>157</v>
      </c>
      <c r="D250" s="195"/>
    </row>
    <row r="251" spans="1:4" ht="20.100000000000001" customHeight="1">
      <c r="A251" s="212" t="s">
        <v>955</v>
      </c>
      <c r="B251" s="203" t="s">
        <v>954</v>
      </c>
      <c r="C251" s="195">
        <f>C252</f>
        <v>10</v>
      </c>
      <c r="D251" s="195"/>
    </row>
    <row r="252" spans="1:4" ht="20.100000000000001" customHeight="1">
      <c r="A252" s="212" t="s">
        <v>957</v>
      </c>
      <c r="B252" s="203" t="s">
        <v>956</v>
      </c>
      <c r="C252" s="195">
        <v>10</v>
      </c>
      <c r="D252" s="195"/>
    </row>
    <row r="253" spans="1:4" ht="20.100000000000001" customHeight="1">
      <c r="A253" s="212">
        <v>211</v>
      </c>
      <c r="B253" s="203" t="s">
        <v>579</v>
      </c>
      <c r="C253" s="195">
        <f>C254+C258</f>
        <v>3927</v>
      </c>
      <c r="D253" s="195"/>
    </row>
    <row r="254" spans="1:4" ht="20.100000000000001" customHeight="1">
      <c r="A254" s="212" t="s">
        <v>959</v>
      </c>
      <c r="B254" s="203" t="s">
        <v>958</v>
      </c>
      <c r="C254" s="195">
        <f>SUM(C255:C257)</f>
        <v>347</v>
      </c>
      <c r="D254" s="195"/>
    </row>
    <row r="255" spans="1:4" ht="20.100000000000001" customHeight="1">
      <c r="A255" s="212" t="s">
        <v>961</v>
      </c>
      <c r="B255" s="203" t="s">
        <v>960</v>
      </c>
      <c r="C255" s="195">
        <v>80</v>
      </c>
      <c r="D255" s="195"/>
    </row>
    <row r="256" spans="1:4" ht="20.100000000000001" customHeight="1">
      <c r="A256" s="212" t="s">
        <v>963</v>
      </c>
      <c r="B256" s="203" t="s">
        <v>962</v>
      </c>
      <c r="C256" s="195"/>
      <c r="D256" s="195"/>
    </row>
    <row r="257" spans="1:4" ht="20.100000000000001" customHeight="1">
      <c r="A257" s="212" t="s">
        <v>965</v>
      </c>
      <c r="B257" s="203" t="s">
        <v>964</v>
      </c>
      <c r="C257" s="195">
        <v>267</v>
      </c>
      <c r="D257" s="195"/>
    </row>
    <row r="258" spans="1:4" ht="20.100000000000001" customHeight="1">
      <c r="A258" s="212" t="s">
        <v>966</v>
      </c>
      <c r="B258" s="203" t="s">
        <v>300</v>
      </c>
      <c r="C258" s="195">
        <f>SUM(C259:C261)</f>
        <v>3580</v>
      </c>
      <c r="D258" s="195"/>
    </row>
    <row r="259" spans="1:4" ht="20.100000000000001" customHeight="1">
      <c r="A259" s="212" t="s">
        <v>967</v>
      </c>
      <c r="B259" s="203" t="s">
        <v>301</v>
      </c>
      <c r="C259" s="195">
        <v>3016</v>
      </c>
      <c r="D259" s="195"/>
    </row>
    <row r="260" spans="1:4" ht="20.100000000000001" customHeight="1">
      <c r="A260" s="212" t="s">
        <v>968</v>
      </c>
      <c r="B260" s="203" t="s">
        <v>302</v>
      </c>
      <c r="C260" s="195">
        <v>464</v>
      </c>
      <c r="D260" s="195"/>
    </row>
    <row r="261" spans="1:4" ht="20.100000000000001" customHeight="1">
      <c r="A261" s="212" t="s">
        <v>969</v>
      </c>
      <c r="B261" s="203" t="s">
        <v>303</v>
      </c>
      <c r="C261" s="195">
        <v>100</v>
      </c>
      <c r="D261" s="195"/>
    </row>
    <row r="262" spans="1:4" ht="20.100000000000001" customHeight="1">
      <c r="A262" s="212">
        <v>212</v>
      </c>
      <c r="B262" s="203" t="s">
        <v>580</v>
      </c>
      <c r="C262" s="195">
        <f>C263+C268+C269+C272+C273</f>
        <v>13913</v>
      </c>
      <c r="D262" s="195"/>
    </row>
    <row r="263" spans="1:4" ht="20.100000000000001" customHeight="1">
      <c r="A263" s="212" t="s">
        <v>970</v>
      </c>
      <c r="B263" s="203" t="s">
        <v>304</v>
      </c>
      <c r="C263" s="195">
        <f>SUM(C264:C267)</f>
        <v>2694</v>
      </c>
      <c r="D263" s="195"/>
    </row>
    <row r="264" spans="1:4" ht="20.100000000000001" customHeight="1">
      <c r="A264" s="212" t="s">
        <v>971</v>
      </c>
      <c r="B264" s="203" t="s">
        <v>305</v>
      </c>
      <c r="C264" s="195">
        <v>172</v>
      </c>
      <c r="D264" s="195"/>
    </row>
    <row r="265" spans="1:4" ht="20.100000000000001" customHeight="1">
      <c r="A265" s="212" t="s">
        <v>972</v>
      </c>
      <c r="B265" s="203" t="s">
        <v>306</v>
      </c>
      <c r="C265" s="195">
        <v>117</v>
      </c>
      <c r="D265" s="195"/>
    </row>
    <row r="266" spans="1:4" ht="20.100000000000001" customHeight="1">
      <c r="A266" s="212" t="s">
        <v>973</v>
      </c>
      <c r="B266" s="203" t="s">
        <v>307</v>
      </c>
      <c r="C266" s="195">
        <v>2039</v>
      </c>
      <c r="D266" s="195"/>
    </row>
    <row r="267" spans="1:4" ht="20.100000000000001" customHeight="1">
      <c r="A267" s="212" t="s">
        <v>974</v>
      </c>
      <c r="B267" s="203" t="s">
        <v>308</v>
      </c>
      <c r="C267" s="195">
        <v>366</v>
      </c>
      <c r="D267" s="195"/>
    </row>
    <row r="268" spans="1:4" ht="20.100000000000001" customHeight="1">
      <c r="A268" s="212" t="s">
        <v>975</v>
      </c>
      <c r="B268" s="203" t="s">
        <v>309</v>
      </c>
      <c r="C268" s="195">
        <v>501</v>
      </c>
      <c r="D268" s="195"/>
    </row>
    <row r="269" spans="1:4" ht="20.100000000000001" customHeight="1">
      <c r="A269" s="212" t="s">
        <v>976</v>
      </c>
      <c r="B269" s="203" t="s">
        <v>310</v>
      </c>
      <c r="C269" s="195">
        <f>SUM(C270:C271)</f>
        <v>5563</v>
      </c>
      <c r="D269" s="195"/>
    </row>
    <row r="270" spans="1:4" ht="20.100000000000001" customHeight="1">
      <c r="A270" s="212" t="s">
        <v>977</v>
      </c>
      <c r="B270" s="203" t="s">
        <v>311</v>
      </c>
      <c r="C270" s="195">
        <v>5553</v>
      </c>
      <c r="D270" s="195"/>
    </row>
    <row r="271" spans="1:4" ht="20.100000000000001" customHeight="1">
      <c r="A271" s="212" t="s">
        <v>978</v>
      </c>
      <c r="B271" s="203" t="s">
        <v>581</v>
      </c>
      <c r="C271" s="195">
        <v>10</v>
      </c>
      <c r="D271" s="195"/>
    </row>
    <row r="272" spans="1:4" ht="20.100000000000001" customHeight="1">
      <c r="A272" s="212" t="s">
        <v>979</v>
      </c>
      <c r="B272" s="203" t="s">
        <v>312</v>
      </c>
      <c r="C272" s="195">
        <v>5125</v>
      </c>
      <c r="D272" s="195"/>
    </row>
    <row r="273" spans="1:4" ht="20.100000000000001" customHeight="1">
      <c r="A273" s="212" t="s">
        <v>981</v>
      </c>
      <c r="B273" s="203" t="s">
        <v>980</v>
      </c>
      <c r="C273" s="195">
        <v>30</v>
      </c>
      <c r="D273" s="195"/>
    </row>
    <row r="274" spans="1:4" ht="20.100000000000001" customHeight="1">
      <c r="A274" s="212">
        <v>213</v>
      </c>
      <c r="B274" s="203" t="s">
        <v>582</v>
      </c>
      <c r="C274" s="195">
        <f>C275+C288+C295+C302+C306+C309+C311+C315</f>
        <v>26882</v>
      </c>
      <c r="D274" s="195"/>
    </row>
    <row r="275" spans="1:4" ht="20.100000000000001" customHeight="1">
      <c r="A275" s="212" t="s">
        <v>982</v>
      </c>
      <c r="B275" s="203" t="s">
        <v>313</v>
      </c>
      <c r="C275" s="195">
        <f>SUM(C276:C287)</f>
        <v>6977</v>
      </c>
      <c r="D275" s="195"/>
    </row>
    <row r="276" spans="1:4" ht="20.100000000000001" customHeight="1">
      <c r="A276" s="212" t="s">
        <v>983</v>
      </c>
      <c r="B276" s="203" t="s">
        <v>314</v>
      </c>
      <c r="C276" s="195">
        <v>1417</v>
      </c>
      <c r="D276" s="195"/>
    </row>
    <row r="277" spans="1:4" ht="20.100000000000001" customHeight="1">
      <c r="A277" s="212" t="s">
        <v>984</v>
      </c>
      <c r="B277" s="203" t="s">
        <v>583</v>
      </c>
      <c r="C277" s="195">
        <v>1029</v>
      </c>
      <c r="D277" s="195"/>
    </row>
    <row r="278" spans="1:4" ht="20.100000000000001" customHeight="1">
      <c r="A278" s="212" t="s">
        <v>985</v>
      </c>
      <c r="B278" s="203" t="s">
        <v>315</v>
      </c>
      <c r="C278" s="195">
        <v>167</v>
      </c>
      <c r="D278" s="195"/>
    </row>
    <row r="279" spans="1:4" ht="20.100000000000001" customHeight="1">
      <c r="A279" s="212" t="s">
        <v>986</v>
      </c>
      <c r="B279" s="203" t="s">
        <v>316</v>
      </c>
      <c r="C279" s="195">
        <v>152</v>
      </c>
      <c r="D279" s="195"/>
    </row>
    <row r="280" spans="1:4" ht="20.100000000000001" customHeight="1">
      <c r="A280" s="212" t="s">
        <v>987</v>
      </c>
      <c r="B280" s="203" t="s">
        <v>317</v>
      </c>
      <c r="C280" s="195">
        <v>26</v>
      </c>
      <c r="D280" s="195"/>
    </row>
    <row r="281" spans="1:4" ht="20.100000000000001" customHeight="1">
      <c r="A281" s="212" t="s">
        <v>988</v>
      </c>
      <c r="B281" s="203" t="s">
        <v>584</v>
      </c>
      <c r="C281" s="195">
        <v>1642</v>
      </c>
      <c r="D281" s="195"/>
    </row>
    <row r="282" spans="1:4" ht="20.100000000000001" customHeight="1">
      <c r="A282" s="212" t="s">
        <v>989</v>
      </c>
      <c r="B282" s="203" t="s">
        <v>585</v>
      </c>
      <c r="C282" s="195">
        <v>850</v>
      </c>
      <c r="D282" s="195"/>
    </row>
    <row r="283" spans="1:4" ht="20.100000000000001" customHeight="1">
      <c r="A283" s="212" t="s">
        <v>990</v>
      </c>
      <c r="B283" s="203" t="s">
        <v>318</v>
      </c>
      <c r="C283" s="195">
        <v>500</v>
      </c>
      <c r="D283" s="195"/>
    </row>
    <row r="284" spans="1:4" ht="20.100000000000001" customHeight="1">
      <c r="A284" s="212" t="s">
        <v>991</v>
      </c>
      <c r="B284" s="203" t="s">
        <v>319</v>
      </c>
      <c r="C284" s="195">
        <v>126</v>
      </c>
      <c r="D284" s="195"/>
    </row>
    <row r="285" spans="1:4" ht="20.100000000000001" customHeight="1">
      <c r="A285" s="212" t="s">
        <v>993</v>
      </c>
      <c r="B285" s="203" t="s">
        <v>992</v>
      </c>
      <c r="C285" s="195">
        <v>7</v>
      </c>
      <c r="D285" s="195"/>
    </row>
    <row r="286" spans="1:4" ht="20.100000000000001" customHeight="1">
      <c r="A286" s="212" t="s">
        <v>994</v>
      </c>
      <c r="B286" s="203" t="s">
        <v>586</v>
      </c>
      <c r="C286" s="195">
        <v>520</v>
      </c>
      <c r="D286" s="195"/>
    </row>
    <row r="287" spans="1:4" ht="20.100000000000001" customHeight="1">
      <c r="A287" s="212" t="s">
        <v>995</v>
      </c>
      <c r="B287" s="203" t="s">
        <v>320</v>
      </c>
      <c r="C287" s="195">
        <v>541</v>
      </c>
      <c r="D287" s="195"/>
    </row>
    <row r="288" spans="1:4" ht="20.100000000000001" customHeight="1">
      <c r="A288" s="212" t="s">
        <v>996</v>
      </c>
      <c r="B288" s="203" t="s">
        <v>1105</v>
      </c>
      <c r="C288" s="195">
        <f>SUM(C289:C294)</f>
        <v>900</v>
      </c>
      <c r="D288" s="195"/>
    </row>
    <row r="289" spans="1:8" ht="20.100000000000001" customHeight="1">
      <c r="A289" s="212" t="s">
        <v>998</v>
      </c>
      <c r="B289" s="203" t="s">
        <v>997</v>
      </c>
      <c r="C289" s="195">
        <v>274</v>
      </c>
      <c r="D289" s="195"/>
    </row>
    <row r="290" spans="1:8" ht="20.100000000000001" customHeight="1">
      <c r="A290" s="212" t="s">
        <v>999</v>
      </c>
      <c r="B290" s="203" t="s">
        <v>321</v>
      </c>
      <c r="C290" s="195">
        <v>8</v>
      </c>
      <c r="D290" s="195"/>
    </row>
    <row r="291" spans="1:8" ht="20.100000000000001" customHeight="1">
      <c r="A291" s="212" t="s">
        <v>1001</v>
      </c>
      <c r="B291" s="203" t="s">
        <v>1000</v>
      </c>
      <c r="C291" s="195">
        <v>23</v>
      </c>
      <c r="D291" s="195"/>
    </row>
    <row r="292" spans="1:8" ht="20.100000000000001" customHeight="1">
      <c r="A292" s="212" t="s">
        <v>1003</v>
      </c>
      <c r="B292" s="203" t="s">
        <v>1002</v>
      </c>
      <c r="C292" s="195">
        <v>262</v>
      </c>
      <c r="D292" s="195"/>
    </row>
    <row r="293" spans="1:8" ht="20.100000000000001" customHeight="1">
      <c r="A293" s="212" t="s">
        <v>1005</v>
      </c>
      <c r="B293" s="203" t="s">
        <v>1004</v>
      </c>
      <c r="C293" s="195">
        <v>33</v>
      </c>
      <c r="D293" s="195"/>
    </row>
    <row r="294" spans="1:8" ht="20.100000000000001" customHeight="1">
      <c r="A294" s="212" t="s">
        <v>1006</v>
      </c>
      <c r="B294" s="203" t="s">
        <v>1106</v>
      </c>
      <c r="C294" s="195">
        <v>300</v>
      </c>
      <c r="D294" s="195"/>
      <c r="E294" s="210"/>
      <c r="F294" s="210"/>
      <c r="H294" s="210"/>
    </row>
    <row r="295" spans="1:8" ht="20.100000000000001" customHeight="1">
      <c r="A295" s="212" t="s">
        <v>1007</v>
      </c>
      <c r="B295" s="203" t="s">
        <v>322</v>
      </c>
      <c r="C295" s="195">
        <f>SUM(C296:C301)</f>
        <v>740</v>
      </c>
      <c r="D295" s="195"/>
    </row>
    <row r="296" spans="1:8" ht="20.100000000000001" customHeight="1">
      <c r="A296" s="212" t="s">
        <v>1008</v>
      </c>
      <c r="B296" s="203" t="s">
        <v>306</v>
      </c>
      <c r="C296" s="195">
        <v>3</v>
      </c>
      <c r="D296" s="195"/>
    </row>
    <row r="297" spans="1:8" ht="20.100000000000001" customHeight="1">
      <c r="A297" s="212" t="s">
        <v>1010</v>
      </c>
      <c r="B297" s="203" t="s">
        <v>1009</v>
      </c>
      <c r="C297" s="195">
        <v>210</v>
      </c>
      <c r="D297" s="195"/>
    </row>
    <row r="298" spans="1:8" ht="20.100000000000001" customHeight="1">
      <c r="A298" s="212" t="s">
        <v>1012</v>
      </c>
      <c r="B298" s="203" t="s">
        <v>1011</v>
      </c>
      <c r="C298" s="195">
        <v>148</v>
      </c>
      <c r="D298" s="195"/>
    </row>
    <row r="299" spans="1:8" ht="20.100000000000001" customHeight="1">
      <c r="A299" s="212" t="s">
        <v>1013</v>
      </c>
      <c r="B299" s="203" t="s">
        <v>587</v>
      </c>
      <c r="C299" s="195">
        <v>5</v>
      </c>
      <c r="D299" s="195"/>
    </row>
    <row r="300" spans="1:8" ht="20.100000000000001" customHeight="1">
      <c r="A300" s="212" t="s">
        <v>1015</v>
      </c>
      <c r="B300" s="203" t="s">
        <v>1014</v>
      </c>
      <c r="C300" s="195">
        <v>50</v>
      </c>
      <c r="D300" s="195"/>
    </row>
    <row r="301" spans="1:8" ht="20.100000000000001" customHeight="1">
      <c r="A301" s="212" t="s">
        <v>1016</v>
      </c>
      <c r="B301" s="203" t="s">
        <v>323</v>
      </c>
      <c r="C301" s="195">
        <v>324</v>
      </c>
      <c r="D301" s="195"/>
    </row>
    <row r="302" spans="1:8" ht="20.100000000000001" customHeight="1">
      <c r="A302" s="212" t="s">
        <v>1017</v>
      </c>
      <c r="B302" s="203" t="s">
        <v>324</v>
      </c>
      <c r="C302" s="195">
        <f>SUM(C303:C305)</f>
        <v>10339</v>
      </c>
      <c r="D302" s="195"/>
    </row>
    <row r="303" spans="1:8" ht="20.100000000000001" customHeight="1">
      <c r="A303" s="212" t="s">
        <v>1019</v>
      </c>
      <c r="B303" s="203" t="s">
        <v>1018</v>
      </c>
      <c r="C303" s="195">
        <v>758</v>
      </c>
      <c r="D303" s="195"/>
    </row>
    <row r="304" spans="1:8" ht="20.100000000000001" customHeight="1">
      <c r="A304" s="212" t="s">
        <v>1020</v>
      </c>
      <c r="B304" s="203" t="s">
        <v>588</v>
      </c>
      <c r="C304" s="195">
        <v>93</v>
      </c>
      <c r="D304" s="195"/>
    </row>
    <row r="305" spans="1:4" ht="20.100000000000001" customHeight="1">
      <c r="A305" s="212" t="s">
        <v>1021</v>
      </c>
      <c r="B305" s="203" t="s">
        <v>325</v>
      </c>
      <c r="C305" s="195">
        <v>9488</v>
      </c>
      <c r="D305" s="195"/>
    </row>
    <row r="306" spans="1:4" ht="20.100000000000001" customHeight="1">
      <c r="A306" s="212" t="s">
        <v>1022</v>
      </c>
      <c r="B306" s="203" t="s">
        <v>326</v>
      </c>
      <c r="C306" s="195">
        <f>SUM(C307:C308)</f>
        <v>362</v>
      </c>
      <c r="D306" s="195"/>
    </row>
    <row r="307" spans="1:4" ht="20.100000000000001" customHeight="1">
      <c r="A307" s="212" t="s">
        <v>1024</v>
      </c>
      <c r="B307" s="203" t="s">
        <v>1023</v>
      </c>
      <c r="C307" s="195">
        <v>15</v>
      </c>
      <c r="D307" s="195"/>
    </row>
    <row r="308" spans="1:4" ht="20.100000000000001" customHeight="1">
      <c r="A308" s="212" t="s">
        <v>1025</v>
      </c>
      <c r="B308" s="203" t="s">
        <v>327</v>
      </c>
      <c r="C308" s="195">
        <v>347</v>
      </c>
      <c r="D308" s="195"/>
    </row>
    <row r="309" spans="1:4" ht="20.100000000000001" customHeight="1">
      <c r="A309" s="212" t="s">
        <v>1026</v>
      </c>
      <c r="B309" s="203" t="s">
        <v>328</v>
      </c>
      <c r="C309" s="195">
        <f>SUM(C310:C310)</f>
        <v>5057</v>
      </c>
      <c r="D309" s="195"/>
    </row>
    <row r="310" spans="1:4" ht="20.100000000000001" customHeight="1">
      <c r="A310" s="212" t="s">
        <v>1027</v>
      </c>
      <c r="B310" s="203" t="s">
        <v>329</v>
      </c>
      <c r="C310" s="195">
        <v>5057</v>
      </c>
      <c r="D310" s="195"/>
    </row>
    <row r="311" spans="1:4" ht="20.100000000000001" customHeight="1">
      <c r="A311" s="212" t="s">
        <v>1028</v>
      </c>
      <c r="B311" s="203" t="s">
        <v>589</v>
      </c>
      <c r="C311" s="195">
        <f>SUM(C312:C314)</f>
        <v>1907</v>
      </c>
      <c r="D311" s="195"/>
    </row>
    <row r="312" spans="1:4" ht="20.100000000000001" customHeight="1">
      <c r="A312" s="212" t="s">
        <v>1029</v>
      </c>
      <c r="B312" s="203" t="s">
        <v>590</v>
      </c>
      <c r="C312" s="195">
        <v>1684</v>
      </c>
      <c r="D312" s="195"/>
    </row>
    <row r="313" spans="1:4" ht="20.100000000000001" customHeight="1">
      <c r="A313" s="212" t="s">
        <v>1030</v>
      </c>
      <c r="B313" s="203" t="s">
        <v>591</v>
      </c>
      <c r="C313" s="195">
        <v>123</v>
      </c>
      <c r="D313" s="195"/>
    </row>
    <row r="314" spans="1:4" ht="20.100000000000001" customHeight="1">
      <c r="A314" s="212" t="s">
        <v>1031</v>
      </c>
      <c r="B314" s="203" t="s">
        <v>592</v>
      </c>
      <c r="C314" s="195">
        <v>100</v>
      </c>
      <c r="D314" s="195"/>
    </row>
    <row r="315" spans="1:4" ht="20.100000000000001" customHeight="1">
      <c r="A315" s="212" t="s">
        <v>1033</v>
      </c>
      <c r="B315" s="203" t="s">
        <v>1032</v>
      </c>
      <c r="C315" s="195">
        <f>SUM(C316:C316)</f>
        <v>600</v>
      </c>
      <c r="D315" s="195"/>
    </row>
    <row r="316" spans="1:4" ht="20.100000000000001" customHeight="1">
      <c r="A316" s="212" t="s">
        <v>1035</v>
      </c>
      <c r="B316" s="203" t="s">
        <v>1034</v>
      </c>
      <c r="C316" s="195">
        <v>600</v>
      </c>
      <c r="D316" s="195"/>
    </row>
    <row r="317" spans="1:4" ht="20.100000000000001" customHeight="1">
      <c r="A317" s="212">
        <v>214</v>
      </c>
      <c r="B317" s="203" t="s">
        <v>593</v>
      </c>
      <c r="C317" s="195">
        <f>C318++C323+C325</f>
        <v>6381</v>
      </c>
      <c r="D317" s="195"/>
    </row>
    <row r="318" spans="1:4" ht="20.100000000000001" customHeight="1">
      <c r="A318" s="212">
        <v>21401</v>
      </c>
      <c r="B318" s="203" t="s">
        <v>330</v>
      </c>
      <c r="C318" s="195">
        <f>SUM(C319:C322)</f>
        <v>2398</v>
      </c>
      <c r="D318" s="195"/>
    </row>
    <row r="319" spans="1:4" ht="20.100000000000001" customHeight="1">
      <c r="A319" s="212" t="s">
        <v>1036</v>
      </c>
      <c r="B319" s="203" t="s">
        <v>594</v>
      </c>
      <c r="C319" s="195">
        <v>1003</v>
      </c>
      <c r="D319" s="195"/>
    </row>
    <row r="320" spans="1:4" ht="20.100000000000001" customHeight="1">
      <c r="A320" s="212" t="s">
        <v>1037</v>
      </c>
      <c r="B320" s="203" t="s">
        <v>331</v>
      </c>
      <c r="C320" s="195">
        <v>321</v>
      </c>
      <c r="D320" s="195"/>
    </row>
    <row r="321" spans="1:4" ht="20.100000000000001" customHeight="1">
      <c r="A321" s="212" t="s">
        <v>1038</v>
      </c>
      <c r="B321" s="203" t="s">
        <v>332</v>
      </c>
      <c r="C321" s="195">
        <v>310</v>
      </c>
      <c r="D321" s="195"/>
    </row>
    <row r="322" spans="1:4" ht="20.100000000000001" customHeight="1">
      <c r="A322" s="212" t="s">
        <v>1039</v>
      </c>
      <c r="B322" s="203" t="s">
        <v>333</v>
      </c>
      <c r="C322" s="195">
        <v>764</v>
      </c>
      <c r="D322" s="195"/>
    </row>
    <row r="323" spans="1:4" ht="20.100000000000001" customHeight="1">
      <c r="A323" s="212" t="s">
        <v>1040</v>
      </c>
      <c r="B323" s="203" t="s">
        <v>595</v>
      </c>
      <c r="C323" s="195">
        <f>SUM(C324:C324)</f>
        <v>44</v>
      </c>
      <c r="D323" s="195"/>
    </row>
    <row r="324" spans="1:4" ht="20.100000000000001" customHeight="1">
      <c r="A324" s="212" t="s">
        <v>1041</v>
      </c>
      <c r="B324" s="203" t="s">
        <v>334</v>
      </c>
      <c r="C324" s="195">
        <v>44</v>
      </c>
      <c r="D324" s="195"/>
    </row>
    <row r="325" spans="1:4" ht="20.100000000000001" customHeight="1">
      <c r="A325" s="212" t="s">
        <v>1042</v>
      </c>
      <c r="B325" s="203" t="s">
        <v>335</v>
      </c>
      <c r="C325" s="195">
        <f>SUM(C326:C326)</f>
        <v>3939</v>
      </c>
      <c r="D325" s="195"/>
    </row>
    <row r="326" spans="1:4" ht="20.100000000000001" customHeight="1">
      <c r="A326" s="212" t="s">
        <v>1043</v>
      </c>
      <c r="B326" s="203" t="s">
        <v>336</v>
      </c>
      <c r="C326" s="195">
        <v>3939</v>
      </c>
      <c r="D326" s="195"/>
    </row>
    <row r="327" spans="1:4" ht="20.100000000000001" customHeight="1">
      <c r="A327" s="212">
        <v>215</v>
      </c>
      <c r="B327" s="203" t="s">
        <v>596</v>
      </c>
      <c r="C327" s="195">
        <f>C328</f>
        <v>9597</v>
      </c>
      <c r="D327" s="195"/>
    </row>
    <row r="328" spans="1:4" ht="20.100000000000001" customHeight="1">
      <c r="A328" s="212" t="s">
        <v>1044</v>
      </c>
      <c r="B328" s="203" t="s">
        <v>337</v>
      </c>
      <c r="C328" s="195">
        <f>SUM(C329:C329)</f>
        <v>9597</v>
      </c>
      <c r="D328" s="195"/>
    </row>
    <row r="329" spans="1:4" ht="20.100000000000001" customHeight="1">
      <c r="A329" s="212" t="s">
        <v>1045</v>
      </c>
      <c r="B329" s="203" t="s">
        <v>338</v>
      </c>
      <c r="C329" s="195">
        <v>9597</v>
      </c>
      <c r="D329" s="195"/>
    </row>
    <row r="330" spans="1:4" ht="20.100000000000001" customHeight="1">
      <c r="A330" s="212">
        <v>216</v>
      </c>
      <c r="B330" s="203" t="s">
        <v>597</v>
      </c>
      <c r="C330" s="195">
        <f>C331</f>
        <v>345</v>
      </c>
      <c r="D330" s="195"/>
    </row>
    <row r="331" spans="1:4" ht="20.100000000000001" customHeight="1">
      <c r="A331" s="212" t="s">
        <v>1046</v>
      </c>
      <c r="B331" s="203" t="s">
        <v>339</v>
      </c>
      <c r="C331" s="195">
        <f>SUM(C332:C332)</f>
        <v>345</v>
      </c>
      <c r="D331" s="195"/>
    </row>
    <row r="332" spans="1:4" ht="20.100000000000001" customHeight="1">
      <c r="A332" s="212" t="s">
        <v>1047</v>
      </c>
      <c r="B332" s="203" t="s">
        <v>340</v>
      </c>
      <c r="C332" s="195">
        <v>345</v>
      </c>
      <c r="D332" s="195"/>
    </row>
    <row r="333" spans="1:4" ht="20.100000000000001" customHeight="1">
      <c r="A333" s="212" t="s">
        <v>1048</v>
      </c>
      <c r="B333" s="203" t="s">
        <v>1107</v>
      </c>
      <c r="C333" s="195">
        <f>C334+C340</f>
        <v>758</v>
      </c>
      <c r="D333" s="195"/>
    </row>
    <row r="334" spans="1:4" ht="20.100000000000001" customHeight="1">
      <c r="A334" s="212" t="s">
        <v>1049</v>
      </c>
      <c r="B334" s="203" t="s">
        <v>1108</v>
      </c>
      <c r="C334" s="195">
        <f>SUM(C335:C339)</f>
        <v>730</v>
      </c>
      <c r="D334" s="195"/>
    </row>
    <row r="335" spans="1:4" ht="20.100000000000001" customHeight="1">
      <c r="A335" s="212" t="s">
        <v>1050</v>
      </c>
      <c r="B335" s="203" t="s">
        <v>305</v>
      </c>
      <c r="C335" s="195">
        <v>229</v>
      </c>
      <c r="D335" s="195"/>
    </row>
    <row r="336" spans="1:4" ht="20.100000000000001" customHeight="1">
      <c r="A336" s="212" t="s">
        <v>1051</v>
      </c>
      <c r="B336" s="203" t="s">
        <v>341</v>
      </c>
      <c r="C336" s="195">
        <v>19</v>
      </c>
      <c r="D336" s="195"/>
    </row>
    <row r="337" spans="1:4" ht="20.100000000000001" customHeight="1">
      <c r="A337" s="212" t="s">
        <v>1052</v>
      </c>
      <c r="B337" s="203" t="s">
        <v>342</v>
      </c>
      <c r="C337" s="195">
        <v>200</v>
      </c>
      <c r="D337" s="195"/>
    </row>
    <row r="338" spans="1:4" ht="20.100000000000001" customHeight="1">
      <c r="A338" s="212" t="s">
        <v>1053</v>
      </c>
      <c r="B338" s="203" t="s">
        <v>314</v>
      </c>
      <c r="C338" s="195">
        <v>272</v>
      </c>
      <c r="D338" s="195"/>
    </row>
    <row r="339" spans="1:4" ht="20.100000000000001" customHeight="1">
      <c r="A339" s="212" t="s">
        <v>1054</v>
      </c>
      <c r="B339" s="203" t="s">
        <v>1109</v>
      </c>
      <c r="C339" s="195">
        <v>10</v>
      </c>
      <c r="D339" s="195"/>
    </row>
    <row r="340" spans="1:4" ht="20.100000000000001" customHeight="1">
      <c r="A340" s="212" t="s">
        <v>1055</v>
      </c>
      <c r="B340" s="203" t="s">
        <v>343</v>
      </c>
      <c r="C340" s="195">
        <f>SUM(C341:C343)</f>
        <v>28</v>
      </c>
      <c r="D340" s="195"/>
    </row>
    <row r="341" spans="1:4" ht="20.100000000000001" customHeight="1">
      <c r="A341" s="212" t="s">
        <v>1056</v>
      </c>
      <c r="B341" s="203" t="s">
        <v>598</v>
      </c>
      <c r="C341" s="195">
        <v>17</v>
      </c>
      <c r="D341" s="195"/>
    </row>
    <row r="342" spans="1:4" ht="20.100000000000001" customHeight="1">
      <c r="A342" s="212" t="s">
        <v>1057</v>
      </c>
      <c r="B342" s="203" t="s">
        <v>599</v>
      </c>
      <c r="C342" s="195">
        <v>8</v>
      </c>
      <c r="D342" s="195"/>
    </row>
    <row r="343" spans="1:4" ht="20.100000000000001" customHeight="1">
      <c r="A343" s="212" t="s">
        <v>1059</v>
      </c>
      <c r="B343" s="203" t="s">
        <v>1058</v>
      </c>
      <c r="C343" s="195">
        <v>3</v>
      </c>
      <c r="D343" s="195"/>
    </row>
    <row r="344" spans="1:4" ht="20.100000000000001" customHeight="1">
      <c r="A344" s="212" t="s">
        <v>1060</v>
      </c>
      <c r="B344" s="203" t="s">
        <v>600</v>
      </c>
      <c r="C344" s="195">
        <f>C345+C347</f>
        <v>5105</v>
      </c>
      <c r="D344" s="195"/>
    </row>
    <row r="345" spans="1:4" ht="20.100000000000001" customHeight="1">
      <c r="A345" s="212" t="s">
        <v>1062</v>
      </c>
      <c r="B345" s="203" t="s">
        <v>1061</v>
      </c>
      <c r="C345" s="195">
        <f>SUM(C346:C346)</f>
        <v>24</v>
      </c>
      <c r="D345" s="195"/>
    </row>
    <row r="346" spans="1:4" ht="20.100000000000001" customHeight="1">
      <c r="A346" s="212" t="s">
        <v>1064</v>
      </c>
      <c r="B346" s="203" t="s">
        <v>1063</v>
      </c>
      <c r="C346" s="195">
        <v>24</v>
      </c>
      <c r="D346" s="195"/>
    </row>
    <row r="347" spans="1:4" ht="20.100000000000001" customHeight="1">
      <c r="A347" s="212" t="s">
        <v>1065</v>
      </c>
      <c r="B347" s="203" t="s">
        <v>344</v>
      </c>
      <c r="C347" s="195">
        <f>SUM(C348:C349)</f>
        <v>5081</v>
      </c>
      <c r="D347" s="195"/>
    </row>
    <row r="348" spans="1:4" ht="20.100000000000001" customHeight="1">
      <c r="A348" s="212" t="s">
        <v>1066</v>
      </c>
      <c r="B348" s="203" t="s">
        <v>345</v>
      </c>
      <c r="C348" s="195">
        <v>5081</v>
      </c>
      <c r="D348" s="195"/>
    </row>
    <row r="349" spans="1:4" ht="20.100000000000001" customHeight="1">
      <c r="A349" s="212" t="s">
        <v>1068</v>
      </c>
      <c r="B349" s="203" t="s">
        <v>1067</v>
      </c>
      <c r="C349" s="195"/>
      <c r="D349" s="195"/>
    </row>
    <row r="350" spans="1:4" ht="20.100000000000001" customHeight="1">
      <c r="A350" s="212" t="s">
        <v>685</v>
      </c>
      <c r="B350" s="203" t="s">
        <v>1069</v>
      </c>
      <c r="C350" s="195">
        <f>C351+C353+C355+C357</f>
        <v>986</v>
      </c>
      <c r="D350" s="195"/>
    </row>
    <row r="351" spans="1:4" ht="20.100000000000001" customHeight="1">
      <c r="A351" s="212" t="s">
        <v>1071</v>
      </c>
      <c r="B351" s="203" t="s">
        <v>1070</v>
      </c>
      <c r="C351" s="195">
        <f>SUM(C352:C352)</f>
        <v>298</v>
      </c>
      <c r="D351" s="195"/>
    </row>
    <row r="352" spans="1:4" ht="20.100000000000001" customHeight="1">
      <c r="A352" s="212" t="s">
        <v>1073</v>
      </c>
      <c r="B352" s="203" t="s">
        <v>1072</v>
      </c>
      <c r="C352" s="195">
        <v>298</v>
      </c>
      <c r="D352" s="195"/>
    </row>
    <row r="353" spans="1:4" ht="20.100000000000001" customHeight="1">
      <c r="A353" s="212" t="s">
        <v>1075</v>
      </c>
      <c r="B353" s="203" t="s">
        <v>1074</v>
      </c>
      <c r="C353" s="195">
        <f>SUM(C354:C354)</f>
        <v>370</v>
      </c>
      <c r="D353" s="195"/>
    </row>
    <row r="354" spans="1:4" ht="20.100000000000001" customHeight="1">
      <c r="A354" s="212" t="s">
        <v>1077</v>
      </c>
      <c r="B354" s="203" t="s">
        <v>1076</v>
      </c>
      <c r="C354" s="195">
        <v>370</v>
      </c>
      <c r="D354" s="195"/>
    </row>
    <row r="355" spans="1:4" ht="20.100000000000001" customHeight="1">
      <c r="A355" s="212" t="s">
        <v>1079</v>
      </c>
      <c r="B355" s="203" t="s">
        <v>1078</v>
      </c>
      <c r="C355" s="195">
        <f>SUM(C356:C356)</f>
        <v>5</v>
      </c>
      <c r="D355" s="195"/>
    </row>
    <row r="356" spans="1:4" ht="20.100000000000001" customHeight="1">
      <c r="A356" s="212" t="s">
        <v>1081</v>
      </c>
      <c r="B356" s="203" t="s">
        <v>1080</v>
      </c>
      <c r="C356" s="195">
        <v>5</v>
      </c>
      <c r="D356" s="195"/>
    </row>
    <row r="357" spans="1:4" ht="20.100000000000001" customHeight="1">
      <c r="A357" s="212" t="s">
        <v>1083</v>
      </c>
      <c r="B357" s="203" t="s">
        <v>1082</v>
      </c>
      <c r="C357" s="195">
        <f>SUM(C358:C359)</f>
        <v>313</v>
      </c>
      <c r="D357" s="195"/>
    </row>
    <row r="358" spans="1:4" ht="20.100000000000001" customHeight="1">
      <c r="A358" s="212" t="s">
        <v>1085</v>
      </c>
      <c r="B358" s="203" t="s">
        <v>1084</v>
      </c>
      <c r="C358" s="195">
        <v>5</v>
      </c>
      <c r="D358" s="195"/>
    </row>
    <row r="359" spans="1:4" ht="20.100000000000001" customHeight="1">
      <c r="A359" s="212" t="s">
        <v>1087</v>
      </c>
      <c r="B359" s="203" t="s">
        <v>1086</v>
      </c>
      <c r="C359" s="195">
        <v>308</v>
      </c>
      <c r="D359" s="195"/>
    </row>
    <row r="360" spans="1:4" ht="20.100000000000001" customHeight="1">
      <c r="A360" s="212" t="s">
        <v>1089</v>
      </c>
      <c r="B360" s="203" t="s">
        <v>1088</v>
      </c>
      <c r="C360" s="195">
        <v>2400</v>
      </c>
      <c r="D360" s="195"/>
    </row>
    <row r="361" spans="1:4" ht="20.100000000000001" customHeight="1">
      <c r="A361" s="212">
        <v>232</v>
      </c>
      <c r="B361" s="203" t="s">
        <v>1090</v>
      </c>
      <c r="C361" s="195">
        <f>C362</f>
        <v>4400</v>
      </c>
      <c r="D361" s="195"/>
    </row>
    <row r="362" spans="1:4" ht="20.100000000000001" customHeight="1">
      <c r="A362" s="212">
        <v>23203</v>
      </c>
      <c r="B362" s="203" t="s">
        <v>601</v>
      </c>
      <c r="C362" s="195">
        <f>SUM(C363:C363)</f>
        <v>4400</v>
      </c>
      <c r="D362" s="195"/>
    </row>
    <row r="363" spans="1:4" ht="20.100000000000001" customHeight="1">
      <c r="A363" s="212">
        <v>2320301</v>
      </c>
      <c r="B363" s="203" t="s">
        <v>602</v>
      </c>
      <c r="C363" s="195">
        <v>4400</v>
      </c>
      <c r="D363" s="195"/>
    </row>
    <row r="364" spans="1:4" ht="20.100000000000001" customHeight="1">
      <c r="A364" s="212">
        <v>233</v>
      </c>
      <c r="B364" s="197" t="s">
        <v>1091</v>
      </c>
      <c r="C364" s="195">
        <f>C365</f>
        <v>5</v>
      </c>
      <c r="D364" s="195"/>
    </row>
    <row r="365" spans="1:4" ht="20.100000000000001" customHeight="1">
      <c r="A365" s="212">
        <v>23303</v>
      </c>
      <c r="B365" s="197" t="s">
        <v>346</v>
      </c>
      <c r="C365" s="195">
        <v>5</v>
      </c>
      <c r="D365" s="195"/>
    </row>
    <row r="366" spans="1:4" ht="20.100000000000001" customHeight="1">
      <c r="A366" s="212">
        <v>229</v>
      </c>
      <c r="B366" s="197" t="s">
        <v>1092</v>
      </c>
      <c r="C366" s="195">
        <f>SUM(C367:C368)</f>
        <v>7549</v>
      </c>
      <c r="D366" s="195"/>
    </row>
    <row r="367" spans="1:4" ht="20.100000000000001" customHeight="1">
      <c r="A367" s="212" t="s">
        <v>1093</v>
      </c>
      <c r="B367" s="197" t="s">
        <v>347</v>
      </c>
      <c r="C367" s="195">
        <v>6500</v>
      </c>
      <c r="D367" s="195"/>
    </row>
    <row r="368" spans="1:4" ht="20.100000000000001" customHeight="1">
      <c r="A368" s="212" t="s">
        <v>1094</v>
      </c>
      <c r="B368" s="197" t="s">
        <v>348</v>
      </c>
      <c r="C368" s="195">
        <v>1049</v>
      </c>
      <c r="D368" s="195"/>
    </row>
    <row r="369" spans="1:4" ht="18.75" customHeight="1">
      <c r="A369" s="211"/>
      <c r="B369" s="204" t="s">
        <v>23</v>
      </c>
      <c r="C369" s="213">
        <f>C5++C82+C108+C132+C145+C165+C220+C253+C262+C274+C317+C327+C330+C333+C344+C360+C361+C364+C366+C350</f>
        <v>244945</v>
      </c>
      <c r="D369" s="205"/>
    </row>
  </sheetData>
  <mergeCells count="1">
    <mergeCell ref="B2:D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38"/>
  <sheetViews>
    <sheetView topLeftCell="A22" workbookViewId="0">
      <selection activeCell="C25" sqref="C25"/>
    </sheetView>
  </sheetViews>
  <sheetFormatPr defaultRowHeight="15.75"/>
  <cols>
    <col min="1" max="1" width="14.5" style="63" customWidth="1"/>
    <col min="2" max="2" width="33.5" style="63" customWidth="1"/>
    <col min="3" max="3" width="15.625" style="63" customWidth="1"/>
    <col min="4" max="16384" width="9" style="63"/>
  </cols>
  <sheetData>
    <row r="1" spans="1:3" ht="21" customHeight="1">
      <c r="A1" s="66" t="s">
        <v>122</v>
      </c>
    </row>
    <row r="2" spans="1:3" ht="24.75" customHeight="1">
      <c r="A2" s="247" t="s">
        <v>1143</v>
      </c>
      <c r="B2" s="248"/>
      <c r="C2" s="249"/>
    </row>
    <row r="3" spans="1:3" s="66" customFormat="1" ht="24" customHeight="1">
      <c r="C3" s="190" t="s">
        <v>674</v>
      </c>
    </row>
    <row r="4" spans="1:3" s="71" customFormat="1" ht="24.95" customHeight="1">
      <c r="A4" s="179" t="s">
        <v>35</v>
      </c>
      <c r="B4" s="180" t="s">
        <v>636</v>
      </c>
      <c r="C4" s="181" t="s">
        <v>109</v>
      </c>
    </row>
    <row r="5" spans="1:3" s="73" customFormat="1" ht="24.95" customHeight="1">
      <c r="A5" s="182">
        <v>501</v>
      </c>
      <c r="B5" s="183" t="s">
        <v>637</v>
      </c>
      <c r="C5" s="184">
        <f>SUM(C6:C9)</f>
        <v>24767</v>
      </c>
    </row>
    <row r="6" spans="1:3" s="75" customFormat="1" ht="24.95" customHeight="1">
      <c r="A6" s="185">
        <v>50101</v>
      </c>
      <c r="B6" s="186" t="s">
        <v>638</v>
      </c>
      <c r="C6" s="184">
        <v>18884</v>
      </c>
    </row>
    <row r="7" spans="1:3" s="66" customFormat="1" ht="24.95" customHeight="1">
      <c r="A7" s="185">
        <v>50102</v>
      </c>
      <c r="B7" s="186" t="s">
        <v>639</v>
      </c>
      <c r="C7" s="184">
        <v>3970</v>
      </c>
    </row>
    <row r="8" spans="1:3" s="71" customFormat="1" ht="24.95" customHeight="1">
      <c r="A8" s="185">
        <v>50103</v>
      </c>
      <c r="B8" s="186" t="s">
        <v>640</v>
      </c>
      <c r="C8" s="184">
        <v>1104</v>
      </c>
    </row>
    <row r="9" spans="1:3" s="66" customFormat="1" ht="24.95" customHeight="1">
      <c r="A9" s="185">
        <v>50199</v>
      </c>
      <c r="B9" s="187" t="s">
        <v>641</v>
      </c>
      <c r="C9" s="184">
        <v>809</v>
      </c>
    </row>
    <row r="10" spans="1:3" s="66" customFormat="1" ht="24.95" customHeight="1">
      <c r="A10" s="182">
        <v>502</v>
      </c>
      <c r="B10" s="183" t="s">
        <v>642</v>
      </c>
      <c r="C10" s="184">
        <f>SUM(C11:C20)</f>
        <v>3156</v>
      </c>
    </row>
    <row r="11" spans="1:3" ht="24.95" customHeight="1">
      <c r="A11" s="185">
        <v>50201</v>
      </c>
      <c r="B11" s="187" t="s">
        <v>643</v>
      </c>
      <c r="C11" s="184">
        <v>2066</v>
      </c>
    </row>
    <row r="12" spans="1:3" ht="24.95" customHeight="1">
      <c r="A12" s="185">
        <v>50202</v>
      </c>
      <c r="B12" s="186" t="s">
        <v>644</v>
      </c>
      <c r="C12" s="184">
        <v>39</v>
      </c>
    </row>
    <row r="13" spans="1:3" ht="24.95" customHeight="1">
      <c r="A13" s="185">
        <v>50203</v>
      </c>
      <c r="B13" s="186" t="s">
        <v>645</v>
      </c>
      <c r="C13" s="184">
        <v>19</v>
      </c>
    </row>
    <row r="14" spans="1:3" ht="24.95" customHeight="1">
      <c r="A14" s="185">
        <v>50204</v>
      </c>
      <c r="B14" s="186" t="s">
        <v>646</v>
      </c>
      <c r="C14" s="184">
        <v>7</v>
      </c>
    </row>
    <row r="15" spans="1:3" ht="24.95" customHeight="1">
      <c r="A15" s="185">
        <v>50205</v>
      </c>
      <c r="B15" s="186" t="s">
        <v>647</v>
      </c>
      <c r="C15" s="184">
        <v>259</v>
      </c>
    </row>
    <row r="16" spans="1:3" ht="24.95" customHeight="1">
      <c r="A16" s="185">
        <v>50206</v>
      </c>
      <c r="B16" s="186" t="s">
        <v>648</v>
      </c>
      <c r="C16" s="184">
        <v>127</v>
      </c>
    </row>
    <row r="17" spans="1:3" ht="24.95" customHeight="1">
      <c r="A17" s="185">
        <v>50207</v>
      </c>
      <c r="B17" s="186" t="s">
        <v>649</v>
      </c>
      <c r="C17" s="184"/>
    </row>
    <row r="18" spans="1:3" ht="24.95" customHeight="1">
      <c r="A18" s="185">
        <v>50208</v>
      </c>
      <c r="B18" s="186" t="s">
        <v>650</v>
      </c>
      <c r="C18" s="184">
        <v>266</v>
      </c>
    </row>
    <row r="19" spans="1:3" ht="24.95" customHeight="1">
      <c r="A19" s="185">
        <v>50209</v>
      </c>
      <c r="B19" s="186" t="s">
        <v>651</v>
      </c>
      <c r="C19" s="184">
        <v>105</v>
      </c>
    </row>
    <row r="20" spans="1:3" ht="24.95" customHeight="1">
      <c r="A20" s="188">
        <v>50299</v>
      </c>
      <c r="B20" s="186" t="s">
        <v>652</v>
      </c>
      <c r="C20" s="184">
        <v>268</v>
      </c>
    </row>
    <row r="21" spans="1:3" ht="24.95" customHeight="1">
      <c r="A21" s="217" t="s">
        <v>1144</v>
      </c>
      <c r="B21" s="218" t="s">
        <v>1145</v>
      </c>
      <c r="C21" s="219">
        <f>SUM(C22)</f>
        <v>74</v>
      </c>
    </row>
    <row r="22" spans="1:3" ht="24.95" customHeight="1">
      <c r="A22" s="188" t="s">
        <v>1146</v>
      </c>
      <c r="B22" s="186" t="s">
        <v>1147</v>
      </c>
      <c r="C22" s="184">
        <v>74</v>
      </c>
    </row>
    <row r="23" spans="1:3" ht="24.95" customHeight="1">
      <c r="A23" s="182">
        <v>505</v>
      </c>
      <c r="B23" s="183" t="s">
        <v>653</v>
      </c>
      <c r="C23" s="184">
        <f>SUM(C24:C26)</f>
        <v>48594</v>
      </c>
    </row>
    <row r="24" spans="1:3" ht="24.95" customHeight="1">
      <c r="A24" s="185">
        <v>50501</v>
      </c>
      <c r="B24" s="186" t="s">
        <v>654</v>
      </c>
      <c r="C24" s="184">
        <v>47696</v>
      </c>
    </row>
    <row r="25" spans="1:3" ht="24.95" customHeight="1">
      <c r="A25" s="185">
        <v>50502</v>
      </c>
      <c r="B25" s="186" t="s">
        <v>655</v>
      </c>
      <c r="C25" s="184">
        <v>898</v>
      </c>
    </row>
    <row r="26" spans="1:3" ht="24.95" customHeight="1">
      <c r="A26" s="185">
        <v>50599</v>
      </c>
      <c r="B26" s="187" t="s">
        <v>656</v>
      </c>
      <c r="C26" s="184"/>
    </row>
    <row r="27" spans="1:3" ht="24.95" customHeight="1">
      <c r="A27" s="182">
        <v>506</v>
      </c>
      <c r="B27" s="183" t="s">
        <v>657</v>
      </c>
      <c r="C27" s="184">
        <f>SUM(C28:C28)</f>
        <v>5</v>
      </c>
    </row>
    <row r="28" spans="1:3" ht="24.95" customHeight="1">
      <c r="A28" s="185" t="s">
        <v>658</v>
      </c>
      <c r="B28" s="186" t="s">
        <v>659</v>
      </c>
      <c r="C28" s="184">
        <v>5</v>
      </c>
    </row>
    <row r="29" spans="1:3" ht="24.95" customHeight="1">
      <c r="A29" s="185" t="s">
        <v>660</v>
      </c>
      <c r="B29" s="186" t="s">
        <v>661</v>
      </c>
      <c r="C29" s="184"/>
    </row>
    <row r="30" spans="1:3" ht="24.95" customHeight="1">
      <c r="A30" s="182">
        <v>509</v>
      </c>
      <c r="B30" s="183" t="s">
        <v>662</v>
      </c>
      <c r="C30" s="184">
        <f>SUM(C31:C35)</f>
        <v>2231</v>
      </c>
    </row>
    <row r="31" spans="1:3" ht="24.95" customHeight="1">
      <c r="A31" s="185" t="s">
        <v>663</v>
      </c>
      <c r="B31" s="186" t="s">
        <v>664</v>
      </c>
      <c r="C31" s="184">
        <v>997</v>
      </c>
    </row>
    <row r="32" spans="1:3" ht="24.95" customHeight="1">
      <c r="A32" s="185" t="s">
        <v>665</v>
      </c>
      <c r="B32" s="186" t="s">
        <v>666</v>
      </c>
      <c r="C32" s="184"/>
    </row>
    <row r="33" spans="1:3" ht="24.95" customHeight="1">
      <c r="A33" s="185" t="s">
        <v>667</v>
      </c>
      <c r="B33" s="186" t="s">
        <v>668</v>
      </c>
      <c r="C33" s="184"/>
    </row>
    <row r="34" spans="1:3" ht="24.95" customHeight="1">
      <c r="A34" s="189" t="s">
        <v>669</v>
      </c>
      <c r="B34" s="186" t="s">
        <v>670</v>
      </c>
      <c r="C34" s="184">
        <v>639</v>
      </c>
    </row>
    <row r="35" spans="1:3" ht="24.95" customHeight="1">
      <c r="A35" s="185" t="s">
        <v>671</v>
      </c>
      <c r="B35" s="186" t="s">
        <v>672</v>
      </c>
      <c r="C35" s="184">
        <v>595</v>
      </c>
    </row>
    <row r="36" spans="1:3" ht="24.95" customHeight="1">
      <c r="A36" s="189"/>
      <c r="B36" s="186"/>
      <c r="C36" s="184"/>
    </row>
    <row r="37" spans="1:3" ht="24.95" customHeight="1">
      <c r="A37" s="245" t="s">
        <v>673</v>
      </c>
      <c r="B37" s="246"/>
      <c r="C37" s="184">
        <f>C5+C10+C23+C27+C30+C21</f>
        <v>78827</v>
      </c>
    </row>
    <row r="38" spans="1:3">
      <c r="C38" s="220"/>
    </row>
  </sheetData>
  <mergeCells count="2">
    <mergeCell ref="A37:B37"/>
    <mergeCell ref="A2:C2"/>
  </mergeCells>
  <phoneticPr fontId="3" type="noConversion"/>
  <printOptions horizontalCentered="1"/>
  <pageMargins left="0.92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Z38"/>
  <sheetViews>
    <sheetView topLeftCell="A13" workbookViewId="0">
      <selection activeCell="D22" sqref="D22"/>
    </sheetView>
  </sheetViews>
  <sheetFormatPr defaultColWidth="7" defaultRowHeight="15"/>
  <cols>
    <col min="1" max="4" width="20.875" style="4" customWidth="1"/>
    <col min="5" max="5" width="10.375" style="3" hidden="1" customWidth="1"/>
    <col min="6" max="6" width="9.625" style="26" hidden="1" customWidth="1"/>
    <col min="7" max="7" width="8.125" style="26" hidden="1" customWidth="1"/>
    <col min="8" max="8" width="9.625" style="27" hidden="1" customWidth="1"/>
    <col min="9" max="9" width="17.5" style="27" hidden="1" customWidth="1"/>
    <col min="10" max="10" width="12.5" style="28" hidden="1" customWidth="1"/>
    <col min="11" max="11" width="7" style="29" hidden="1" customWidth="1"/>
    <col min="12" max="13" width="7" style="26" hidden="1" customWidth="1"/>
    <col min="14" max="14" width="13.875" style="26" hidden="1" customWidth="1"/>
    <col min="15" max="15" width="7.875" style="26" hidden="1" customWidth="1"/>
    <col min="16" max="16" width="9.5" style="26" hidden="1" customWidth="1"/>
    <col min="17" max="17" width="6.875" style="26" hidden="1" customWidth="1"/>
    <col min="18" max="18" width="9" style="26" hidden="1" customWidth="1"/>
    <col min="19" max="19" width="5.875" style="26" hidden="1" customWidth="1"/>
    <col min="20" max="20" width="5.25" style="26" hidden="1" customWidth="1"/>
    <col min="21" max="21" width="6.5" style="26" hidden="1" customWidth="1"/>
    <col min="22" max="23" width="7" style="26" hidden="1" customWidth="1"/>
    <col min="24" max="24" width="10.625" style="26" hidden="1" customWidth="1"/>
    <col min="25" max="25" width="10.5" style="26" hidden="1" customWidth="1"/>
    <col min="26" max="26" width="7" style="26" hidden="1" customWidth="1"/>
    <col min="27" max="16384" width="7" style="26"/>
  </cols>
  <sheetData>
    <row r="1" spans="1:26" ht="21.75" customHeight="1">
      <c r="A1" s="25" t="s">
        <v>123</v>
      </c>
      <c r="B1" s="25"/>
      <c r="C1" s="25"/>
      <c r="D1" s="25"/>
    </row>
    <row r="2" spans="1:26" ht="51.75" customHeight="1">
      <c r="A2" s="250" t="s">
        <v>132</v>
      </c>
      <c r="B2" s="251"/>
      <c r="C2" s="251"/>
      <c r="D2" s="251"/>
      <c r="H2" s="26"/>
      <c r="I2" s="26"/>
      <c r="J2" s="26"/>
    </row>
    <row r="3" spans="1:26">
      <c r="D3" s="80" t="s">
        <v>62</v>
      </c>
      <c r="F3" s="26">
        <v>12.11</v>
      </c>
      <c r="H3" s="26">
        <v>12.22</v>
      </c>
      <c r="I3" s="26"/>
      <c r="J3" s="26"/>
      <c r="N3" s="26">
        <v>1.2</v>
      </c>
    </row>
    <row r="4" spans="1:26" s="82" customFormat="1" ht="39.75" customHeight="1">
      <c r="A4" s="20" t="s">
        <v>111</v>
      </c>
      <c r="B4" s="31" t="s">
        <v>63</v>
      </c>
      <c r="C4" s="31" t="s">
        <v>83</v>
      </c>
      <c r="D4" s="20" t="s">
        <v>103</v>
      </c>
      <c r="E4" s="81"/>
      <c r="H4" s="83" t="s">
        <v>64</v>
      </c>
      <c r="I4" s="83" t="s">
        <v>65</v>
      </c>
      <c r="J4" s="83" t="s">
        <v>66</v>
      </c>
      <c r="K4" s="84"/>
      <c r="N4" s="83" t="s">
        <v>64</v>
      </c>
      <c r="O4" s="85" t="s">
        <v>65</v>
      </c>
      <c r="P4" s="83" t="s">
        <v>66</v>
      </c>
    </row>
    <row r="5" spans="1:26" ht="39.75" customHeight="1">
      <c r="A5" s="235" t="s">
        <v>349</v>
      </c>
      <c r="B5" s="237">
        <v>110</v>
      </c>
      <c r="C5" s="238">
        <v>1191.6199999999999</v>
      </c>
      <c r="D5" s="237"/>
      <c r="E5" s="37">
        <v>105429</v>
      </c>
      <c r="F5" s="87">
        <v>595734.14</v>
      </c>
      <c r="G5" s="26">
        <f>104401+13602</f>
        <v>118003</v>
      </c>
      <c r="H5" s="27" t="s">
        <v>32</v>
      </c>
      <c r="I5" s="27" t="s">
        <v>67</v>
      </c>
      <c r="J5" s="28">
        <v>596221.15</v>
      </c>
      <c r="K5" s="29" t="e">
        <f>H5-A5</f>
        <v>#VALUE!</v>
      </c>
      <c r="L5" s="45" t="e">
        <f>J5-#REF!</f>
        <v>#REF!</v>
      </c>
      <c r="M5" s="45">
        <v>75943</v>
      </c>
      <c r="N5" s="27" t="s">
        <v>32</v>
      </c>
      <c r="O5" s="27" t="s">
        <v>67</v>
      </c>
      <c r="P5" s="28">
        <v>643048.94999999995</v>
      </c>
      <c r="Q5" s="29" t="e">
        <f>N5-A5</f>
        <v>#VALUE!</v>
      </c>
      <c r="R5" s="45" t="e">
        <f>P5-#REF!</f>
        <v>#REF!</v>
      </c>
      <c r="T5" s="26">
        <v>717759</v>
      </c>
      <c r="V5" s="46" t="s">
        <v>32</v>
      </c>
      <c r="W5" s="46" t="s">
        <v>67</v>
      </c>
      <c r="X5" s="47">
        <v>659380.53</v>
      </c>
      <c r="Y5" s="26" t="e">
        <f>#REF!-X5</f>
        <v>#REF!</v>
      </c>
      <c r="Z5" s="26" t="e">
        <f>V5-A5</f>
        <v>#VALUE!</v>
      </c>
    </row>
    <row r="6" spans="1:26" ht="39.75" customHeight="1">
      <c r="A6" s="235" t="s">
        <v>1182</v>
      </c>
      <c r="B6" s="237">
        <v>22.99</v>
      </c>
      <c r="C6" s="238">
        <v>903.5</v>
      </c>
      <c r="D6" s="237">
        <v>140</v>
      </c>
      <c r="E6" s="37"/>
      <c r="F6" s="87"/>
      <c r="L6" s="45"/>
      <c r="M6" s="45"/>
      <c r="N6" s="27"/>
      <c r="O6" s="27"/>
      <c r="P6" s="28"/>
      <c r="Q6" s="29"/>
      <c r="R6" s="45"/>
      <c r="V6" s="46"/>
      <c r="W6" s="46"/>
      <c r="X6" s="47"/>
    </row>
    <row r="7" spans="1:26" ht="39.75" customHeight="1">
      <c r="A7" s="235" t="s">
        <v>350</v>
      </c>
      <c r="B7" s="237">
        <v>24.81</v>
      </c>
      <c r="C7" s="238">
        <v>697.59</v>
      </c>
      <c r="D7" s="237">
        <v>120</v>
      </c>
      <c r="E7" s="37"/>
      <c r="F7" s="87"/>
      <c r="L7" s="45"/>
      <c r="M7" s="45"/>
      <c r="N7" s="27"/>
      <c r="O7" s="27"/>
      <c r="P7" s="28"/>
      <c r="Q7" s="29"/>
      <c r="R7" s="45"/>
      <c r="V7" s="46"/>
      <c r="W7" s="46"/>
      <c r="X7" s="47"/>
    </row>
    <row r="8" spans="1:26" ht="39.75" customHeight="1">
      <c r="A8" s="235" t="s">
        <v>351</v>
      </c>
      <c r="B8" s="237">
        <v>45.91</v>
      </c>
      <c r="C8" s="238">
        <v>766.78</v>
      </c>
      <c r="D8" s="237"/>
      <c r="E8" s="37"/>
      <c r="F8" s="87"/>
      <c r="L8" s="45"/>
      <c r="M8" s="45"/>
      <c r="N8" s="27"/>
      <c r="O8" s="27"/>
      <c r="P8" s="28"/>
      <c r="Q8" s="29"/>
      <c r="R8" s="45"/>
      <c r="V8" s="46"/>
      <c r="W8" s="46"/>
      <c r="X8" s="47"/>
    </row>
    <row r="9" spans="1:26" ht="39.75" customHeight="1">
      <c r="A9" s="235" t="s">
        <v>1185</v>
      </c>
      <c r="B9" s="237">
        <v>53.8</v>
      </c>
      <c r="C9" s="238">
        <v>711.75</v>
      </c>
      <c r="D9" s="237">
        <f>25+8</f>
        <v>33</v>
      </c>
      <c r="E9" s="37"/>
      <c r="F9" s="87"/>
      <c r="L9" s="45"/>
      <c r="M9" s="45"/>
      <c r="N9" s="27"/>
      <c r="O9" s="27"/>
      <c r="P9" s="28"/>
      <c r="Q9" s="29"/>
      <c r="R9" s="45"/>
      <c r="V9" s="46"/>
      <c r="W9" s="46"/>
      <c r="X9" s="47"/>
    </row>
    <row r="10" spans="1:26" ht="39.75" customHeight="1">
      <c r="A10" s="235" t="s">
        <v>352</v>
      </c>
      <c r="B10" s="237">
        <v>92.48</v>
      </c>
      <c r="C10" s="238">
        <v>752.9</v>
      </c>
      <c r="D10" s="237"/>
      <c r="E10" s="37"/>
      <c r="F10" s="87"/>
      <c r="L10" s="45"/>
      <c r="M10" s="45"/>
      <c r="N10" s="27"/>
      <c r="O10" s="27"/>
      <c r="P10" s="28"/>
      <c r="Q10" s="29"/>
      <c r="R10" s="45"/>
      <c r="V10" s="46"/>
      <c r="W10" s="46"/>
      <c r="X10" s="47"/>
    </row>
    <row r="11" spans="1:26" ht="39.75" customHeight="1">
      <c r="A11" s="235" t="s">
        <v>353</v>
      </c>
      <c r="B11" s="237">
        <v>38.96</v>
      </c>
      <c r="C11" s="238">
        <v>731.54</v>
      </c>
      <c r="D11" s="237">
        <v>115</v>
      </c>
      <c r="E11" s="37"/>
      <c r="F11" s="87"/>
      <c r="L11" s="45"/>
      <c r="M11" s="45"/>
      <c r="N11" s="27"/>
      <c r="O11" s="27"/>
      <c r="P11" s="28"/>
      <c r="Q11" s="29"/>
      <c r="R11" s="45"/>
      <c r="V11" s="46"/>
      <c r="W11" s="46"/>
      <c r="X11" s="47"/>
    </row>
    <row r="12" spans="1:26" ht="39.75" customHeight="1">
      <c r="A12" s="235" t="s">
        <v>354</v>
      </c>
      <c r="B12" s="237">
        <v>82.4</v>
      </c>
      <c r="C12" s="238">
        <v>765.81</v>
      </c>
      <c r="D12" s="237"/>
      <c r="E12" s="37"/>
      <c r="F12" s="87"/>
      <c r="L12" s="45"/>
      <c r="M12" s="45"/>
      <c r="N12" s="27"/>
      <c r="O12" s="27"/>
      <c r="P12" s="28"/>
      <c r="Q12" s="29"/>
      <c r="R12" s="45"/>
      <c r="V12" s="46"/>
      <c r="W12" s="46"/>
      <c r="X12" s="47"/>
    </row>
    <row r="13" spans="1:26" ht="39.75" customHeight="1">
      <c r="A13" s="235" t="s">
        <v>355</v>
      </c>
      <c r="B13" s="237">
        <v>21.88</v>
      </c>
      <c r="C13" s="238">
        <v>624.96</v>
      </c>
      <c r="D13" s="237"/>
      <c r="E13" s="37"/>
      <c r="F13" s="87"/>
      <c r="L13" s="45"/>
      <c r="M13" s="45"/>
      <c r="N13" s="27"/>
      <c r="O13" s="27"/>
      <c r="P13" s="28"/>
      <c r="Q13" s="29"/>
      <c r="R13" s="45"/>
      <c r="V13" s="46"/>
      <c r="W13" s="46"/>
      <c r="X13" s="47"/>
    </row>
    <row r="14" spans="1:26" ht="39.75" customHeight="1">
      <c r="A14" s="235" t="s">
        <v>1188</v>
      </c>
      <c r="B14" s="237">
        <v>65.55</v>
      </c>
      <c r="C14" s="238">
        <v>857.16</v>
      </c>
      <c r="D14" s="237">
        <v>5</v>
      </c>
      <c r="E14" s="37"/>
      <c r="F14" s="87"/>
      <c r="L14" s="45"/>
      <c r="M14" s="45"/>
      <c r="N14" s="27"/>
      <c r="O14" s="27"/>
      <c r="P14" s="28"/>
      <c r="Q14" s="29"/>
      <c r="R14" s="45"/>
      <c r="V14" s="46"/>
      <c r="W14" s="46"/>
      <c r="X14" s="47"/>
    </row>
    <row r="15" spans="1:26" ht="39.75" customHeight="1">
      <c r="A15" s="235" t="s">
        <v>356</v>
      </c>
      <c r="B15" s="237">
        <v>20</v>
      </c>
      <c r="C15" s="238">
        <v>808.04</v>
      </c>
      <c r="D15" s="237"/>
      <c r="E15" s="37"/>
      <c r="F15" s="87"/>
      <c r="L15" s="45"/>
      <c r="M15" s="45"/>
      <c r="N15" s="27"/>
      <c r="O15" s="27"/>
      <c r="P15" s="28"/>
      <c r="Q15" s="29"/>
      <c r="R15" s="45"/>
      <c r="V15" s="46"/>
      <c r="W15" s="46"/>
      <c r="X15" s="47"/>
    </row>
    <row r="16" spans="1:26" ht="39.75" customHeight="1">
      <c r="A16" s="235" t="s">
        <v>357</v>
      </c>
      <c r="B16" s="237">
        <v>48.28</v>
      </c>
      <c r="C16" s="238">
        <v>686.09</v>
      </c>
      <c r="D16" s="237"/>
      <c r="E16" s="37"/>
      <c r="F16" s="87"/>
      <c r="L16" s="45"/>
      <c r="M16" s="45"/>
      <c r="N16" s="27"/>
      <c r="O16" s="27"/>
      <c r="P16" s="28"/>
      <c r="Q16" s="29"/>
      <c r="R16" s="45"/>
      <c r="V16" s="46"/>
      <c r="W16" s="46"/>
      <c r="X16" s="47"/>
    </row>
    <row r="17" spans="1:26" ht="39.75" customHeight="1">
      <c r="A17" s="235" t="s">
        <v>358</v>
      </c>
      <c r="B17" s="237">
        <v>145</v>
      </c>
      <c r="C17" s="238">
        <v>619.58000000000004</v>
      </c>
      <c r="D17" s="237"/>
      <c r="E17" s="37"/>
      <c r="F17" s="87"/>
      <c r="L17" s="45"/>
      <c r="M17" s="45"/>
      <c r="N17" s="27"/>
      <c r="O17" s="27"/>
      <c r="P17" s="28"/>
      <c r="Q17" s="29"/>
      <c r="R17" s="45"/>
      <c r="V17" s="46"/>
      <c r="W17" s="46"/>
      <c r="X17" s="47"/>
    </row>
    <row r="18" spans="1:26" ht="39.75" customHeight="1">
      <c r="A18" s="235" t="s">
        <v>359</v>
      </c>
      <c r="B18" s="237">
        <v>132.16999999999999</v>
      </c>
      <c r="C18" s="238">
        <v>800.46</v>
      </c>
      <c r="D18" s="237">
        <v>25</v>
      </c>
      <c r="E18" s="37"/>
      <c r="F18" s="87"/>
      <c r="L18" s="45"/>
      <c r="M18" s="45"/>
      <c r="N18" s="27"/>
      <c r="O18" s="27"/>
      <c r="P18" s="28"/>
      <c r="Q18" s="29"/>
      <c r="R18" s="45"/>
      <c r="V18" s="46"/>
      <c r="W18" s="46"/>
      <c r="X18" s="47"/>
    </row>
    <row r="19" spans="1:26" ht="39.75" customHeight="1">
      <c r="A19" s="235" t="s">
        <v>1191</v>
      </c>
      <c r="B19" s="237">
        <v>23.45</v>
      </c>
      <c r="C19" s="238">
        <v>674.03</v>
      </c>
      <c r="D19" s="237">
        <v>155</v>
      </c>
      <c r="E19" s="37"/>
      <c r="F19" s="87"/>
      <c r="L19" s="45"/>
      <c r="M19" s="45"/>
      <c r="N19" s="27"/>
      <c r="O19" s="27"/>
      <c r="P19" s="28"/>
      <c r="Q19" s="29"/>
      <c r="R19" s="45"/>
      <c r="V19" s="46"/>
      <c r="W19" s="46"/>
      <c r="X19" s="47"/>
    </row>
    <row r="20" spans="1:26" ht="39.75" customHeight="1">
      <c r="A20" s="235" t="s">
        <v>360</v>
      </c>
      <c r="B20" s="237">
        <v>33.08</v>
      </c>
      <c r="C20" s="238">
        <v>768.06</v>
      </c>
      <c r="D20" s="237">
        <v>515</v>
      </c>
      <c r="E20" s="37"/>
      <c r="F20" s="87"/>
      <c r="L20" s="45"/>
      <c r="M20" s="45"/>
      <c r="N20" s="27"/>
      <c r="O20" s="27"/>
      <c r="P20" s="28"/>
      <c r="Q20" s="29"/>
      <c r="R20" s="45"/>
      <c r="V20" s="46"/>
      <c r="W20" s="46"/>
      <c r="X20" s="47"/>
    </row>
    <row r="21" spans="1:26" ht="39.75" customHeight="1">
      <c r="A21" s="235" t="s">
        <v>361</v>
      </c>
      <c r="B21" s="239">
        <v>39.24</v>
      </c>
      <c r="C21" s="238">
        <v>313.55</v>
      </c>
      <c r="D21" s="239">
        <v>5627.3</v>
      </c>
      <c r="E21" s="37"/>
      <c r="F21" s="45"/>
      <c r="L21" s="45"/>
      <c r="M21" s="45"/>
      <c r="N21" s="27"/>
      <c r="O21" s="27"/>
      <c r="P21" s="28"/>
      <c r="Q21" s="29"/>
      <c r="R21" s="45"/>
      <c r="V21" s="46"/>
      <c r="W21" s="46"/>
      <c r="X21" s="47"/>
    </row>
    <row r="22" spans="1:26" ht="39.75" customHeight="1">
      <c r="A22" s="236" t="s">
        <v>70</v>
      </c>
      <c r="B22" s="240">
        <f>SUM(B5:B21)</f>
        <v>1000</v>
      </c>
      <c r="C22" s="240">
        <f>SUM(C5:C21)</f>
        <v>12673.419999999998</v>
      </c>
      <c r="D22" s="240">
        <f>SUM(D5:D21)</f>
        <v>6735.3</v>
      </c>
      <c r="H22" s="88" t="str">
        <f>""</f>
        <v/>
      </c>
      <c r="I22" s="88" t="str">
        <f>""</f>
        <v/>
      </c>
      <c r="J22" s="88" t="str">
        <f>""</f>
        <v/>
      </c>
      <c r="N22" s="88" t="str">
        <f>""</f>
        <v/>
      </c>
      <c r="O22" s="89" t="str">
        <f>""</f>
        <v/>
      </c>
      <c r="P22" s="88" t="str">
        <f>""</f>
        <v/>
      </c>
      <c r="X22" s="90" t="e">
        <f>X23+#REF!+#REF!+#REF!+#REF!+#REF!+#REF!+#REF!+#REF!+#REF!+#REF!+#REF!+#REF!+#REF!+#REF!+#REF!+#REF!+#REF!+#REF!+#REF!+#REF!</f>
        <v>#REF!</v>
      </c>
      <c r="Y22" s="90" t="e">
        <f>Y23+#REF!+#REF!+#REF!+#REF!+#REF!+#REF!+#REF!+#REF!+#REF!+#REF!+#REF!+#REF!+#REF!+#REF!+#REF!+#REF!+#REF!+#REF!+#REF!+#REF!</f>
        <v>#REF!</v>
      </c>
    </row>
    <row r="23" spans="1:26" ht="19.5" customHeight="1">
      <c r="R23" s="45"/>
      <c r="V23" s="46" t="s">
        <v>27</v>
      </c>
      <c r="W23" s="46" t="s">
        <v>51</v>
      </c>
      <c r="X23" s="47">
        <v>19998</v>
      </c>
      <c r="Y23" s="26" t="e">
        <f>#REF!-X23</f>
        <v>#REF!</v>
      </c>
      <c r="Z23" s="26">
        <f>V23-A23</f>
        <v>232</v>
      </c>
    </row>
    <row r="24" spans="1:26" ht="19.5" customHeight="1">
      <c r="R24" s="45"/>
      <c r="V24" s="46" t="s">
        <v>26</v>
      </c>
      <c r="W24" s="46" t="s">
        <v>52</v>
      </c>
      <c r="X24" s="47">
        <v>19998</v>
      </c>
      <c r="Y24" s="26" t="e">
        <f>#REF!-X24</f>
        <v>#REF!</v>
      </c>
      <c r="Z24" s="26">
        <f>V24-A24</f>
        <v>23203</v>
      </c>
    </row>
    <row r="25" spans="1:26" ht="19.5" customHeight="1">
      <c r="R25" s="45"/>
      <c r="V25" s="46" t="s">
        <v>25</v>
      </c>
      <c r="W25" s="46" t="s">
        <v>53</v>
      </c>
      <c r="X25" s="47">
        <v>19998</v>
      </c>
      <c r="Y25" s="26" t="e">
        <f>#REF!-X25</f>
        <v>#REF!</v>
      </c>
      <c r="Z25" s="26">
        <f>V25-A25</f>
        <v>2320301</v>
      </c>
    </row>
    <row r="26" spans="1:26" ht="19.5" customHeight="1">
      <c r="R26" s="45"/>
    </row>
    <row r="27" spans="1:26" ht="19.5" customHeight="1">
      <c r="A27" s="26"/>
      <c r="B27" s="26"/>
      <c r="C27" s="26"/>
      <c r="D27" s="26"/>
      <c r="E27" s="26"/>
      <c r="H27" s="26"/>
      <c r="I27" s="26"/>
      <c r="J27" s="26"/>
      <c r="K27" s="26"/>
      <c r="R27" s="45"/>
    </row>
    <row r="28" spans="1:26" ht="19.5" customHeight="1">
      <c r="A28" s="26"/>
      <c r="B28" s="26"/>
      <c r="C28" s="26"/>
      <c r="D28" s="26"/>
      <c r="E28" s="26"/>
      <c r="H28" s="26"/>
      <c r="I28" s="26"/>
      <c r="J28" s="26"/>
      <c r="K28" s="26"/>
      <c r="R28" s="45"/>
    </row>
    <row r="29" spans="1:26" ht="19.5" customHeight="1">
      <c r="A29" s="26"/>
      <c r="B29" s="26"/>
      <c r="C29" s="26"/>
      <c r="D29" s="26"/>
      <c r="E29" s="26"/>
      <c r="H29" s="26"/>
      <c r="I29" s="26"/>
      <c r="J29" s="26"/>
      <c r="K29" s="26"/>
      <c r="R29" s="45"/>
    </row>
    <row r="30" spans="1:26" ht="19.5" customHeight="1">
      <c r="A30" s="26"/>
      <c r="B30" s="26"/>
      <c r="C30" s="26"/>
      <c r="D30" s="26"/>
      <c r="E30" s="26"/>
      <c r="H30" s="26"/>
      <c r="I30" s="26"/>
      <c r="J30" s="26"/>
      <c r="K30" s="26"/>
      <c r="R30" s="45"/>
    </row>
    <row r="31" spans="1:26" ht="19.5" customHeight="1">
      <c r="A31" s="26"/>
      <c r="B31" s="26"/>
      <c r="C31" s="26"/>
      <c r="D31" s="26"/>
      <c r="E31" s="26"/>
      <c r="H31" s="26"/>
      <c r="I31" s="26"/>
      <c r="J31" s="26"/>
      <c r="K31" s="26"/>
      <c r="R31" s="45"/>
    </row>
    <row r="32" spans="1:26" ht="19.5" customHeight="1">
      <c r="A32" s="26"/>
      <c r="B32" s="26"/>
      <c r="C32" s="26"/>
      <c r="D32" s="26"/>
      <c r="E32" s="26"/>
      <c r="H32" s="26"/>
      <c r="I32" s="26"/>
      <c r="J32" s="26"/>
      <c r="K32" s="26"/>
      <c r="R32" s="45"/>
    </row>
    <row r="33" spans="1:18" ht="19.5" customHeight="1">
      <c r="A33" s="26"/>
      <c r="B33" s="26"/>
      <c r="C33" s="26"/>
      <c r="D33" s="26"/>
      <c r="E33" s="26"/>
      <c r="H33" s="26"/>
      <c r="I33" s="26"/>
      <c r="J33" s="26"/>
      <c r="K33" s="26"/>
      <c r="R33" s="45"/>
    </row>
    <row r="34" spans="1:18" ht="19.5" customHeight="1">
      <c r="A34" s="26"/>
      <c r="B34" s="26"/>
      <c r="C34" s="26"/>
      <c r="D34" s="26"/>
      <c r="E34" s="26"/>
      <c r="H34" s="26"/>
      <c r="I34" s="26"/>
      <c r="J34" s="26"/>
      <c r="K34" s="26"/>
      <c r="R34" s="45"/>
    </row>
    <row r="35" spans="1:18" ht="19.5" customHeight="1">
      <c r="A35" s="26"/>
      <c r="B35" s="26"/>
      <c r="C35" s="26"/>
      <c r="D35" s="26"/>
      <c r="E35" s="26"/>
      <c r="H35" s="26"/>
      <c r="I35" s="26"/>
      <c r="J35" s="26"/>
      <c r="K35" s="26"/>
      <c r="R35" s="45"/>
    </row>
    <row r="36" spans="1:18" ht="19.5" customHeight="1">
      <c r="A36" s="26"/>
      <c r="B36" s="26"/>
      <c r="C36" s="26"/>
      <c r="D36" s="26"/>
      <c r="E36" s="26"/>
      <c r="H36" s="26"/>
      <c r="I36" s="26"/>
      <c r="J36" s="26"/>
      <c r="K36" s="26"/>
      <c r="R36" s="45"/>
    </row>
    <row r="37" spans="1:18" ht="19.5" customHeight="1">
      <c r="A37" s="26"/>
      <c r="B37" s="26"/>
      <c r="C37" s="26"/>
      <c r="D37" s="26"/>
      <c r="E37" s="26"/>
      <c r="H37" s="26"/>
      <c r="I37" s="26"/>
      <c r="J37" s="26"/>
      <c r="K37" s="26"/>
      <c r="R37" s="45"/>
    </row>
    <row r="38" spans="1:18" ht="19.5" customHeight="1">
      <c r="A38" s="26"/>
      <c r="B38" s="26"/>
      <c r="C38" s="26"/>
      <c r="D38" s="26"/>
      <c r="E38" s="26"/>
      <c r="H38" s="26"/>
      <c r="I38" s="26"/>
      <c r="J38" s="26"/>
      <c r="K38" s="26"/>
      <c r="R38" s="45"/>
    </row>
  </sheetData>
  <mergeCells count="1">
    <mergeCell ref="A2:D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25"/>
  <sheetViews>
    <sheetView tabSelected="1" topLeftCell="A13" workbookViewId="0">
      <selection activeCell="I8" sqref="I8"/>
    </sheetView>
  </sheetViews>
  <sheetFormatPr defaultColWidth="0" defaultRowHeight="15.75"/>
  <cols>
    <col min="1" max="1" width="37.625" style="103" customWidth="1"/>
    <col min="2" max="2" width="32.875" style="103" customWidth="1"/>
    <col min="3" max="3" width="8" style="103" bestFit="1" customWidth="1"/>
    <col min="4" max="4" width="7.875" style="103" bestFit="1" customWidth="1"/>
    <col min="5" max="5" width="8.5" style="103" hidden="1" customWidth="1"/>
    <col min="6" max="6" width="7.875" style="103" hidden="1" customWidth="1"/>
    <col min="7" max="254" width="7.875" style="103" customWidth="1"/>
    <col min="255" max="255" width="35.75" style="103" customWidth="1"/>
    <col min="256" max="16384" width="0" style="103" hidden="1"/>
  </cols>
  <sheetData>
    <row r="1" spans="1:5" ht="27" customHeight="1">
      <c r="A1" s="122" t="s">
        <v>124</v>
      </c>
      <c r="B1" s="102"/>
    </row>
    <row r="2" spans="1:5" ht="39.950000000000003" customHeight="1">
      <c r="A2" s="104" t="s">
        <v>104</v>
      </c>
      <c r="B2" s="105"/>
    </row>
    <row r="3" spans="1:5" s="107" customFormat="1" ht="18.75" customHeight="1">
      <c r="A3" s="106"/>
      <c r="B3" s="80" t="s">
        <v>62</v>
      </c>
    </row>
    <row r="4" spans="1:5" s="110" customFormat="1" ht="53.25" customHeight="1">
      <c r="A4" s="108" t="s">
        <v>80</v>
      </c>
      <c r="B4" s="99" t="s">
        <v>105</v>
      </c>
      <c r="C4" s="109"/>
    </row>
    <row r="5" spans="1:5" s="113" customFormat="1" ht="30" customHeight="1">
      <c r="A5" s="260" t="s">
        <v>1183</v>
      </c>
      <c r="B5" s="261">
        <v>140</v>
      </c>
      <c r="C5" s="112"/>
    </row>
    <row r="6" spans="1:5" s="113" customFormat="1" ht="30" customHeight="1">
      <c r="A6" s="260" t="s">
        <v>1184</v>
      </c>
      <c r="B6" s="261">
        <v>120</v>
      </c>
      <c r="C6" s="112"/>
    </row>
    <row r="7" spans="1:5" s="113" customFormat="1" ht="30" customHeight="1">
      <c r="A7" s="260" t="s">
        <v>1204</v>
      </c>
      <c r="B7" s="261">
        <v>25</v>
      </c>
      <c r="C7" s="112"/>
    </row>
    <row r="8" spans="1:5" s="113" customFormat="1" ht="30" customHeight="1">
      <c r="A8" s="260" t="s">
        <v>1186</v>
      </c>
      <c r="B8" s="261">
        <v>8</v>
      </c>
      <c r="C8" s="112"/>
    </row>
    <row r="9" spans="1:5" s="113" customFormat="1" ht="30" customHeight="1">
      <c r="A9" s="260" t="s">
        <v>1187</v>
      </c>
      <c r="B9" s="261">
        <v>110</v>
      </c>
      <c r="C9" s="112"/>
    </row>
    <row r="10" spans="1:5" s="113" customFormat="1" ht="30" customHeight="1">
      <c r="A10" s="260" t="s">
        <v>1189</v>
      </c>
      <c r="B10" s="261">
        <v>5</v>
      </c>
      <c r="C10" s="112"/>
    </row>
    <row r="11" spans="1:5" s="113" customFormat="1" ht="30" customHeight="1">
      <c r="A11" s="260" t="s">
        <v>1190</v>
      </c>
      <c r="B11" s="261">
        <v>5</v>
      </c>
      <c r="C11" s="112"/>
    </row>
    <row r="12" spans="1:5" s="107" customFormat="1" ht="30" customHeight="1">
      <c r="A12" s="260" t="s">
        <v>1192</v>
      </c>
      <c r="B12" s="261">
        <v>150</v>
      </c>
      <c r="C12" s="114"/>
      <c r="E12" s="107">
        <v>988753</v>
      </c>
    </row>
    <row r="13" spans="1:5" s="107" customFormat="1" ht="30" customHeight="1">
      <c r="A13" s="260" t="s">
        <v>1193</v>
      </c>
      <c r="B13" s="261">
        <v>5</v>
      </c>
      <c r="C13" s="114"/>
    </row>
    <row r="14" spans="1:5" s="107" customFormat="1" ht="30" customHeight="1">
      <c r="A14" s="260" t="s">
        <v>1205</v>
      </c>
      <c r="B14" s="261">
        <v>25</v>
      </c>
      <c r="C14" s="114"/>
    </row>
    <row r="15" spans="1:5" s="107" customFormat="1" ht="30" customHeight="1">
      <c r="A15" s="260" t="s">
        <v>1194</v>
      </c>
      <c r="B15" s="261">
        <v>15</v>
      </c>
      <c r="C15" s="114"/>
    </row>
    <row r="16" spans="1:5" s="107" customFormat="1" ht="30" customHeight="1">
      <c r="A16" s="260" t="s">
        <v>1195</v>
      </c>
      <c r="B16" s="261">
        <v>200</v>
      </c>
      <c r="C16" s="114"/>
    </row>
    <row r="17" spans="1:3" s="107" customFormat="1" ht="30" customHeight="1">
      <c r="A17" s="260" t="s">
        <v>1196</v>
      </c>
      <c r="B17" s="261">
        <v>300</v>
      </c>
      <c r="C17" s="114"/>
    </row>
    <row r="18" spans="1:3" s="107" customFormat="1" ht="30" customHeight="1">
      <c r="A18" s="260" t="s">
        <v>1203</v>
      </c>
      <c r="B18" s="260">
        <v>80</v>
      </c>
      <c r="C18" s="114"/>
    </row>
    <row r="19" spans="1:3" s="107" customFormat="1" ht="30" customHeight="1">
      <c r="A19" s="260" t="s">
        <v>1197</v>
      </c>
      <c r="B19" s="260">
        <v>210</v>
      </c>
      <c r="C19" s="114"/>
    </row>
    <row r="20" spans="1:3" s="107" customFormat="1" ht="30" customHeight="1">
      <c r="A20" s="260" t="s">
        <v>1198</v>
      </c>
      <c r="B20" s="260">
        <v>5</v>
      </c>
      <c r="C20" s="114"/>
    </row>
    <row r="21" spans="1:3" s="107" customFormat="1" ht="30" customHeight="1">
      <c r="A21" s="260" t="s">
        <v>1199</v>
      </c>
      <c r="B21" s="260">
        <v>50</v>
      </c>
      <c r="C21" s="114"/>
    </row>
    <row r="22" spans="1:3" s="107" customFormat="1" ht="30" customHeight="1">
      <c r="A22" s="260" t="s">
        <v>1200</v>
      </c>
      <c r="B22" s="260">
        <v>27.3</v>
      </c>
      <c r="C22" s="114"/>
    </row>
    <row r="23" spans="1:3" s="107" customFormat="1" ht="30" customHeight="1">
      <c r="A23" s="260" t="s">
        <v>1201</v>
      </c>
      <c r="B23" s="260">
        <v>5000</v>
      </c>
      <c r="C23" s="114"/>
    </row>
    <row r="24" spans="1:3" s="107" customFormat="1" ht="30" customHeight="1">
      <c r="A24" s="260" t="s">
        <v>1202</v>
      </c>
      <c r="B24" s="260">
        <v>255</v>
      </c>
      <c r="C24" s="114"/>
    </row>
    <row r="25" spans="1:3" s="118" customFormat="1" ht="24.95" customHeight="1">
      <c r="A25" s="115" t="s">
        <v>57</v>
      </c>
      <c r="B25" s="262">
        <f>SUM(B5:B24)</f>
        <v>6735.3</v>
      </c>
      <c r="C25" s="117"/>
    </row>
  </sheetData>
  <phoneticPr fontId="3" type="noConversion"/>
  <printOptions horizontalCentered="1"/>
  <pageMargins left="0.78740157480314965" right="0.74803149606299213" top="1.1811023622047245" bottom="0.98425196850393704" header="0.51181102362204722" footer="0.51181102362204722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35"/>
  <sheetViews>
    <sheetView workbookViewId="0">
      <selection activeCell="B36" sqref="B36"/>
    </sheetView>
  </sheetViews>
  <sheetFormatPr defaultRowHeight="15.75"/>
  <cols>
    <col min="1" max="1" width="41.625" style="63" customWidth="1"/>
    <col min="2" max="2" width="41.625" style="65" customWidth="1"/>
    <col min="3" max="16384" width="9" style="63"/>
  </cols>
  <sheetData>
    <row r="1" spans="1:2" ht="26.25" customHeight="1">
      <c r="A1" s="66"/>
    </row>
    <row r="2" spans="1:2" ht="24.75" customHeight="1">
      <c r="A2" s="247" t="s">
        <v>119</v>
      </c>
      <c r="B2" s="247"/>
    </row>
    <row r="3" spans="1:2" s="66" customFormat="1" ht="24" customHeight="1">
      <c r="B3" s="64" t="s">
        <v>56</v>
      </c>
    </row>
    <row r="4" spans="1:2" s="71" customFormat="1" ht="53.25" customHeight="1">
      <c r="A4" s="178" t="s">
        <v>1110</v>
      </c>
      <c r="B4" s="178" t="s">
        <v>550</v>
      </c>
    </row>
    <row r="5" spans="1:2" s="75" customFormat="1" ht="24.95" customHeight="1">
      <c r="A5" s="124" t="s">
        <v>0</v>
      </c>
      <c r="B5" s="194"/>
    </row>
    <row r="6" spans="1:2" s="75" customFormat="1" ht="24.95" customHeight="1">
      <c r="A6" s="124" t="s">
        <v>1</v>
      </c>
      <c r="B6" s="194"/>
    </row>
    <row r="7" spans="1:2" s="75" customFormat="1" ht="24.95" customHeight="1">
      <c r="A7" s="124" t="s">
        <v>2</v>
      </c>
      <c r="B7" s="194"/>
    </row>
    <row r="8" spans="1:2" s="66" customFormat="1" ht="24.95" customHeight="1">
      <c r="A8" s="124" t="s">
        <v>1111</v>
      </c>
      <c r="B8" s="194"/>
    </row>
    <row r="9" spans="1:2" s="71" customFormat="1" ht="24.95" customHeight="1">
      <c r="A9" s="124" t="s">
        <v>1112</v>
      </c>
      <c r="B9" s="194">
        <v>5000</v>
      </c>
    </row>
    <row r="10" spans="1:2" ht="24.95" customHeight="1">
      <c r="A10" s="124" t="s">
        <v>1113</v>
      </c>
      <c r="B10" s="194">
        <v>400</v>
      </c>
    </row>
    <row r="11" spans="1:2" ht="24.95" customHeight="1">
      <c r="A11" s="124" t="s">
        <v>1114</v>
      </c>
      <c r="B11" s="194">
        <f>SUM(B12:B16)</f>
        <v>106781</v>
      </c>
    </row>
    <row r="12" spans="1:2" ht="24.95" customHeight="1">
      <c r="A12" s="126" t="s">
        <v>3</v>
      </c>
      <c r="B12" s="194">
        <v>106781</v>
      </c>
    </row>
    <row r="13" spans="1:2" ht="24.95" customHeight="1">
      <c r="A13" s="126" t="s">
        <v>4</v>
      </c>
      <c r="B13" s="194"/>
    </row>
    <row r="14" spans="1:2" ht="24.95" customHeight="1">
      <c r="A14" s="126" t="s">
        <v>5</v>
      </c>
      <c r="B14" s="194"/>
    </row>
    <row r="15" spans="1:2" ht="24.95" customHeight="1">
      <c r="A15" s="126" t="s">
        <v>1115</v>
      </c>
      <c r="B15" s="194"/>
    </row>
    <row r="16" spans="1:2" ht="24.95" customHeight="1">
      <c r="A16" s="126" t="s">
        <v>6</v>
      </c>
      <c r="B16" s="194"/>
    </row>
    <row r="17" spans="1:2" ht="24.95" customHeight="1">
      <c r="A17" s="124" t="s">
        <v>1116</v>
      </c>
      <c r="B17" s="194"/>
    </row>
    <row r="18" spans="1:2" ht="24.95" customHeight="1">
      <c r="A18" s="124" t="s">
        <v>1117</v>
      </c>
      <c r="B18" s="194">
        <f>B19+B20</f>
        <v>160</v>
      </c>
    </row>
    <row r="19" spans="1:2" ht="24.95" customHeight="1">
      <c r="A19" s="126" t="s">
        <v>7</v>
      </c>
      <c r="B19" s="194">
        <v>100</v>
      </c>
    </row>
    <row r="20" spans="1:2" ht="24.95" customHeight="1">
      <c r="A20" s="126" t="s">
        <v>8</v>
      </c>
      <c r="B20" s="194">
        <v>60</v>
      </c>
    </row>
    <row r="21" spans="1:2" ht="24.95" customHeight="1">
      <c r="A21" s="124" t="s">
        <v>1118</v>
      </c>
      <c r="B21" s="194">
        <v>2500</v>
      </c>
    </row>
    <row r="22" spans="1:2" ht="24.95" customHeight="1">
      <c r="A22" s="125" t="s">
        <v>156</v>
      </c>
      <c r="B22" s="176">
        <f>B5+B6+B7+B8+B9+B10+B11+B17+B18+B21</f>
        <v>114841</v>
      </c>
    </row>
    <row r="23" spans="1:2" ht="24.95" customHeight="1">
      <c r="A23" s="175" t="s">
        <v>440</v>
      </c>
      <c r="B23" s="176">
        <f>B24+B27+B28+B30+B31</f>
        <v>35675</v>
      </c>
    </row>
    <row r="24" spans="1:2" ht="24.95" customHeight="1">
      <c r="A24" s="123" t="s">
        <v>605</v>
      </c>
      <c r="B24" s="176">
        <f>SUM(B25:B26)</f>
        <v>861</v>
      </c>
    </row>
    <row r="25" spans="1:2" ht="24.95" customHeight="1">
      <c r="A25" s="123" t="s">
        <v>606</v>
      </c>
      <c r="B25" s="176">
        <v>861</v>
      </c>
    </row>
    <row r="26" spans="1:2" ht="24.95" customHeight="1">
      <c r="A26" s="123" t="s">
        <v>607</v>
      </c>
      <c r="B26" s="176"/>
    </row>
    <row r="27" spans="1:2" ht="24.95" customHeight="1">
      <c r="A27" s="123" t="s">
        <v>442</v>
      </c>
      <c r="B27" s="176">
        <v>12314</v>
      </c>
    </row>
    <row r="28" spans="1:2" ht="24.95" customHeight="1">
      <c r="A28" s="123" t="s">
        <v>608</v>
      </c>
      <c r="B28" s="176"/>
    </row>
    <row r="29" spans="1:2" ht="24.95" customHeight="1">
      <c r="A29" s="123" t="s">
        <v>609</v>
      </c>
      <c r="B29" s="176"/>
    </row>
    <row r="30" spans="1:2" ht="24.95" customHeight="1">
      <c r="A30" s="177" t="s">
        <v>610</v>
      </c>
      <c r="B30" s="176"/>
    </row>
    <row r="31" spans="1:2" ht="24.95" customHeight="1">
      <c r="A31" s="177" t="s">
        <v>1119</v>
      </c>
      <c r="B31" s="176">
        <v>22500</v>
      </c>
    </row>
    <row r="32" spans="1:2" ht="24.95" customHeight="1">
      <c r="A32" s="177"/>
      <c r="B32" s="176"/>
    </row>
    <row r="33" spans="1:2" ht="24.95" customHeight="1">
      <c r="A33" s="177"/>
      <c r="B33" s="176"/>
    </row>
    <row r="34" spans="1:2" ht="24.95" customHeight="1">
      <c r="A34" s="177"/>
      <c r="B34" s="176"/>
    </row>
    <row r="35" spans="1:2" ht="24.95" customHeight="1">
      <c r="A35" s="125" t="s">
        <v>611</v>
      </c>
      <c r="B35" s="176">
        <f>B22+B23</f>
        <v>150516</v>
      </c>
    </row>
  </sheetData>
  <mergeCells count="1">
    <mergeCell ref="A2:B2"/>
  </mergeCells>
  <phoneticPr fontId="3" type="noConversion"/>
  <printOptions horizontalCentered="1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55"/>
  <sheetViews>
    <sheetView topLeftCell="A34" workbookViewId="0">
      <selection activeCell="AA44" sqref="AA44"/>
    </sheetView>
  </sheetViews>
  <sheetFormatPr defaultColWidth="7" defaultRowHeight="15"/>
  <cols>
    <col min="1" max="1" width="52" style="4" customWidth="1"/>
    <col min="2" max="2" width="29.625" style="2" customWidth="1"/>
    <col min="3" max="3" width="10.375" style="3" hidden="1" customWidth="1"/>
    <col min="4" max="4" width="9.625" style="26" hidden="1" customWidth="1"/>
    <col min="5" max="5" width="8.125" style="26" hidden="1" customWidth="1"/>
    <col min="6" max="6" width="9.625" style="27" hidden="1" customWidth="1"/>
    <col min="7" max="7" width="17.5" style="27" hidden="1" customWidth="1"/>
    <col min="8" max="8" width="12.5" style="28" hidden="1" customWidth="1"/>
    <col min="9" max="9" width="7" style="29" hidden="1" customWidth="1"/>
    <col min="10" max="11" width="7" style="26" hidden="1" customWidth="1"/>
    <col min="12" max="12" width="13.875" style="26" hidden="1" customWidth="1"/>
    <col min="13" max="13" width="7.875" style="26" hidden="1" customWidth="1"/>
    <col min="14" max="14" width="9.5" style="26" hidden="1" customWidth="1"/>
    <col min="15" max="15" width="6.875" style="26" hidden="1" customWidth="1"/>
    <col min="16" max="16" width="9" style="26" hidden="1" customWidth="1"/>
    <col min="17" max="17" width="5.875" style="26" hidden="1" customWidth="1"/>
    <col min="18" max="18" width="5.25" style="26" hidden="1" customWidth="1"/>
    <col min="19" max="19" width="6.5" style="26" hidden="1" customWidth="1"/>
    <col min="20" max="21" width="7" style="26" hidden="1" customWidth="1"/>
    <col min="22" max="22" width="10.625" style="26" hidden="1" customWidth="1"/>
    <col min="23" max="23" width="10.5" style="26" hidden="1" customWidth="1"/>
    <col min="24" max="24" width="7" style="26" hidden="1" customWidth="1"/>
    <col min="25" max="16384" width="7" style="26"/>
  </cols>
  <sheetData>
    <row r="1" spans="1:14" ht="29.25" customHeight="1">
      <c r="A1" s="25"/>
    </row>
    <row r="2" spans="1:14" ht="28.5" customHeight="1">
      <c r="A2" s="242" t="s">
        <v>106</v>
      </c>
      <c r="B2" s="243"/>
      <c r="F2" s="26"/>
      <c r="G2" s="26"/>
      <c r="H2" s="26"/>
    </row>
    <row r="3" spans="1:14" s="3" customFormat="1" ht="21.75" customHeight="1">
      <c r="A3" s="4"/>
      <c r="B3" s="98" t="s">
        <v>40</v>
      </c>
      <c r="D3" s="3">
        <v>12.11</v>
      </c>
      <c r="F3" s="3">
        <v>12.22</v>
      </c>
      <c r="I3" s="2"/>
      <c r="L3" s="3">
        <v>1.2</v>
      </c>
    </row>
    <row r="4" spans="1:14" s="3" customFormat="1" ht="39" customHeight="1">
      <c r="A4" s="178" t="s">
        <v>604</v>
      </c>
      <c r="B4" s="178" t="s">
        <v>550</v>
      </c>
      <c r="F4" s="34" t="s">
        <v>43</v>
      </c>
      <c r="G4" s="34" t="s">
        <v>44</v>
      </c>
      <c r="H4" s="34" t="s">
        <v>45</v>
      </c>
      <c r="I4" s="2"/>
      <c r="L4" s="34" t="s">
        <v>43</v>
      </c>
      <c r="M4" s="35" t="s">
        <v>44</v>
      </c>
      <c r="N4" s="34" t="s">
        <v>45</v>
      </c>
    </row>
    <row r="5" spans="1:14" ht="24.95" customHeight="1">
      <c r="A5" s="124" t="s">
        <v>1140</v>
      </c>
      <c r="B5" s="215">
        <f>B6</f>
        <v>25</v>
      </c>
    </row>
    <row r="6" spans="1:14" ht="24.95" customHeight="1">
      <c r="A6" s="214" t="s">
        <v>1141</v>
      </c>
      <c r="B6" s="194">
        <f>SUM(B7:B7)</f>
        <v>25</v>
      </c>
    </row>
    <row r="7" spans="1:14" ht="24.95" customHeight="1">
      <c r="A7" s="214" t="s">
        <v>1120</v>
      </c>
      <c r="B7" s="194">
        <v>25</v>
      </c>
    </row>
    <row r="8" spans="1:14" ht="24.95" customHeight="1">
      <c r="A8" s="124" t="s">
        <v>612</v>
      </c>
      <c r="B8" s="194">
        <f>B9</f>
        <v>1</v>
      </c>
    </row>
    <row r="9" spans="1:14" ht="24.95" customHeight="1">
      <c r="A9" s="127" t="s">
        <v>613</v>
      </c>
      <c r="B9" s="194">
        <f>SUM(B10:B10)</f>
        <v>1</v>
      </c>
    </row>
    <row r="10" spans="1:14" ht="24.95" customHeight="1">
      <c r="A10" s="127" t="s">
        <v>614</v>
      </c>
      <c r="B10" s="194">
        <v>1</v>
      </c>
    </row>
    <row r="11" spans="1:14" ht="24.95" customHeight="1">
      <c r="A11" s="124" t="s">
        <v>615</v>
      </c>
      <c r="B11" s="194">
        <f>B12+B21+B24+B25</f>
        <v>105299</v>
      </c>
    </row>
    <row r="12" spans="1:14" ht="24.95" customHeight="1">
      <c r="A12" s="124" t="s">
        <v>9</v>
      </c>
      <c r="B12" s="194">
        <f>SUM(B13:B20)</f>
        <v>96129</v>
      </c>
    </row>
    <row r="13" spans="1:14" ht="24.95" customHeight="1">
      <c r="A13" s="128" t="s">
        <v>10</v>
      </c>
      <c r="B13" s="194">
        <v>17014</v>
      </c>
    </row>
    <row r="14" spans="1:14" ht="24.95" customHeight="1">
      <c r="A14" s="128" t="s">
        <v>11</v>
      </c>
      <c r="B14" s="194">
        <v>55418</v>
      </c>
    </row>
    <row r="15" spans="1:14" ht="24.95" customHeight="1">
      <c r="A15" s="128" t="s">
        <v>12</v>
      </c>
      <c r="B15" s="194">
        <v>2813</v>
      </c>
    </row>
    <row r="16" spans="1:14" ht="24.95" customHeight="1">
      <c r="A16" s="128" t="s">
        <v>13</v>
      </c>
      <c r="B16" s="194">
        <v>8000</v>
      </c>
    </row>
    <row r="17" spans="1:2" ht="24.95" customHeight="1">
      <c r="A17" s="128" t="s">
        <v>14</v>
      </c>
      <c r="B17" s="194">
        <v>9284</v>
      </c>
    </row>
    <row r="18" spans="1:2" ht="24.95" customHeight="1">
      <c r="A18" s="128" t="s">
        <v>15</v>
      </c>
      <c r="B18" s="194">
        <v>200</v>
      </c>
    </row>
    <row r="19" spans="1:2" ht="24.95" customHeight="1">
      <c r="A19" s="128" t="s">
        <v>16</v>
      </c>
      <c r="B19" s="194">
        <v>1400</v>
      </c>
    </row>
    <row r="20" spans="1:2" ht="24.95" customHeight="1">
      <c r="A20" s="128" t="s">
        <v>1142</v>
      </c>
      <c r="B20" s="194">
        <v>2000</v>
      </c>
    </row>
    <row r="21" spans="1:2" ht="24.95" customHeight="1">
      <c r="A21" s="124" t="s">
        <v>19</v>
      </c>
      <c r="B21" s="194">
        <f>SUM(B22:B23)</f>
        <v>5000</v>
      </c>
    </row>
    <row r="22" spans="1:2" ht="24.95" customHeight="1">
      <c r="A22" s="128" t="s">
        <v>10</v>
      </c>
      <c r="B22" s="194">
        <v>3000</v>
      </c>
    </row>
    <row r="23" spans="1:2" ht="24.95" customHeight="1">
      <c r="A23" s="128" t="s">
        <v>11</v>
      </c>
      <c r="B23" s="194">
        <v>2000</v>
      </c>
    </row>
    <row r="24" spans="1:2" ht="24.95" customHeight="1">
      <c r="A24" s="124" t="s">
        <v>1121</v>
      </c>
      <c r="B24" s="194">
        <v>769</v>
      </c>
    </row>
    <row r="25" spans="1:2" ht="24.95" customHeight="1">
      <c r="A25" s="124" t="s">
        <v>1122</v>
      </c>
      <c r="B25" s="194">
        <f>SUM(B26:B28)</f>
        <v>3401</v>
      </c>
    </row>
    <row r="26" spans="1:2" ht="24.95" customHeight="1">
      <c r="A26" s="128" t="s">
        <v>17</v>
      </c>
      <c r="B26" s="194">
        <v>1500</v>
      </c>
    </row>
    <row r="27" spans="1:2" ht="24.95" customHeight="1">
      <c r="A27" s="128" t="s">
        <v>18</v>
      </c>
      <c r="B27" s="194">
        <v>1550</v>
      </c>
    </row>
    <row r="28" spans="1:2" ht="24.95" customHeight="1">
      <c r="A28" s="128" t="s">
        <v>1123</v>
      </c>
      <c r="B28" s="194">
        <v>351</v>
      </c>
    </row>
    <row r="29" spans="1:2" ht="24.95" customHeight="1">
      <c r="A29" s="127" t="s">
        <v>1124</v>
      </c>
      <c r="B29" s="194">
        <f>B30</f>
        <v>1226</v>
      </c>
    </row>
    <row r="30" spans="1:2" ht="24.95" customHeight="1">
      <c r="A30" s="128" t="s">
        <v>1125</v>
      </c>
      <c r="B30" s="194">
        <f>SUM(B31:B35)</f>
        <v>1226</v>
      </c>
    </row>
    <row r="31" spans="1:2" ht="24.95" customHeight="1">
      <c r="A31" s="128" t="s">
        <v>20</v>
      </c>
      <c r="B31" s="194">
        <v>891</v>
      </c>
    </row>
    <row r="32" spans="1:2" ht="24.95" customHeight="1">
      <c r="A32" s="128" t="s">
        <v>21</v>
      </c>
      <c r="B32" s="194">
        <v>231</v>
      </c>
    </row>
    <row r="33" spans="1:2" ht="24.95" customHeight="1">
      <c r="A33" s="128" t="s">
        <v>22</v>
      </c>
      <c r="B33" s="194">
        <v>29</v>
      </c>
    </row>
    <row r="34" spans="1:2" ht="24.95" customHeight="1">
      <c r="A34" s="128" t="s">
        <v>616</v>
      </c>
      <c r="B34" s="194">
        <v>2</v>
      </c>
    </row>
    <row r="35" spans="1:2" ht="24.95" customHeight="1">
      <c r="A35" s="128" t="s">
        <v>617</v>
      </c>
      <c r="B35" s="194">
        <v>73</v>
      </c>
    </row>
    <row r="36" spans="1:2" ht="24.95" customHeight="1">
      <c r="A36" s="127" t="s">
        <v>1126</v>
      </c>
      <c r="B36" s="194">
        <f>SUM(B37:B38)</f>
        <v>7450</v>
      </c>
    </row>
    <row r="37" spans="1:2" ht="24.95" customHeight="1">
      <c r="A37" s="127" t="s">
        <v>1127</v>
      </c>
      <c r="B37" s="194">
        <v>6650</v>
      </c>
    </row>
    <row r="38" spans="1:2" ht="24.95" customHeight="1">
      <c r="A38" s="127" t="s">
        <v>1128</v>
      </c>
      <c r="B38" s="194">
        <v>800</v>
      </c>
    </row>
    <row r="39" spans="1:2" ht="24.95" customHeight="1">
      <c r="A39" s="127" t="s">
        <v>1129</v>
      </c>
      <c r="B39" s="194">
        <f>SUM(B40:B41)</f>
        <v>2</v>
      </c>
    </row>
    <row r="40" spans="1:2" ht="24.95" customHeight="1">
      <c r="A40" s="127" t="s">
        <v>1130</v>
      </c>
      <c r="B40" s="194">
        <v>1</v>
      </c>
    </row>
    <row r="41" spans="1:2" ht="24.95" customHeight="1">
      <c r="A41" s="127" t="s">
        <v>1131</v>
      </c>
      <c r="B41" s="194">
        <v>1</v>
      </c>
    </row>
    <row r="42" spans="1:2" ht="24.95" customHeight="1">
      <c r="A42" s="125" t="s">
        <v>23</v>
      </c>
      <c r="B42" s="194">
        <f>B5+B8+B11+B29+B36+B39</f>
        <v>114003</v>
      </c>
    </row>
    <row r="43" spans="1:2" ht="24.95" customHeight="1">
      <c r="A43" s="175" t="s">
        <v>469</v>
      </c>
      <c r="B43" s="194">
        <f>B44+B47+B48+B49+B50</f>
        <v>36513</v>
      </c>
    </row>
    <row r="44" spans="1:2" ht="24.95" customHeight="1">
      <c r="A44" s="123" t="s">
        <v>1132</v>
      </c>
      <c r="B44" s="194">
        <f>SUM(B45:B46)</f>
        <v>0</v>
      </c>
    </row>
    <row r="45" spans="1:2" ht="24.95" customHeight="1">
      <c r="A45" s="123" t="s">
        <v>1133</v>
      </c>
      <c r="B45" s="194"/>
    </row>
    <row r="46" spans="1:2" ht="24.95" customHeight="1">
      <c r="A46" s="123" t="s">
        <v>1134</v>
      </c>
      <c r="B46" s="194"/>
    </row>
    <row r="47" spans="1:2" ht="24.95" customHeight="1">
      <c r="A47" s="123" t="s">
        <v>1135</v>
      </c>
      <c r="B47" s="194"/>
    </row>
    <row r="48" spans="1:2" ht="24.95" customHeight="1">
      <c r="A48" s="123" t="s">
        <v>1136</v>
      </c>
      <c r="B48" s="194"/>
    </row>
    <row r="49" spans="1:2" ht="24.95" customHeight="1">
      <c r="A49" s="177" t="s">
        <v>1137</v>
      </c>
      <c r="B49" s="216">
        <f>14013+22500</f>
        <v>36513</v>
      </c>
    </row>
    <row r="50" spans="1:2" ht="24.95" customHeight="1">
      <c r="A50" s="177" t="s">
        <v>1138</v>
      </c>
      <c r="B50" s="194"/>
    </row>
    <row r="51" spans="1:2" ht="24.95" customHeight="1">
      <c r="A51" s="177"/>
      <c r="B51" s="194"/>
    </row>
    <row r="52" spans="1:2" ht="24.95" customHeight="1">
      <c r="A52" s="177"/>
      <c r="B52" s="194"/>
    </row>
    <row r="53" spans="1:2" ht="24.95" customHeight="1">
      <c r="A53" s="177"/>
      <c r="B53" s="194"/>
    </row>
    <row r="54" spans="1:2" ht="24.95" customHeight="1">
      <c r="A54" s="177"/>
      <c r="B54" s="194"/>
    </row>
    <row r="55" spans="1:2" ht="24.95" customHeight="1">
      <c r="A55" s="125" t="s">
        <v>1139</v>
      </c>
      <c r="B55" s="194">
        <f>B42+B43</f>
        <v>150516</v>
      </c>
    </row>
  </sheetData>
  <mergeCells count="1">
    <mergeCell ref="A2:B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13</vt:i4>
      </vt:variant>
    </vt:vector>
  </HeadingPairs>
  <TitlesOfParts>
    <vt:vector size="33" baseType="lpstr">
      <vt:lpstr>目录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Sheet3</vt:lpstr>
      <vt:lpstr>'附表1-1'!Print_Area</vt:lpstr>
      <vt:lpstr>'附表1-14'!Print_Area</vt:lpstr>
      <vt:lpstr>'附表1-3'!Print_Area</vt:lpstr>
      <vt:lpstr>'附表1-5'!Print_Area</vt:lpstr>
      <vt:lpstr>'附表1-6'!Print_Area</vt:lpstr>
      <vt:lpstr>'附表1-9'!Print_Area</vt:lpstr>
      <vt:lpstr>'附表1-12'!Print_Titles</vt:lpstr>
      <vt:lpstr>'附表1-14'!Print_Titles</vt:lpstr>
      <vt:lpstr>'附表1-3'!Print_Titles</vt:lpstr>
      <vt:lpstr>'附表1-4'!Print_Titles</vt:lpstr>
      <vt:lpstr>'附表1-5'!Print_Titles</vt:lpstr>
      <vt:lpstr>'附表1-7'!Print_Titles</vt:lpstr>
      <vt:lpstr>'附表1-9'!Print_Titles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2017-06-15T10:31:54Z</cp:lastPrinted>
  <dcterms:created xsi:type="dcterms:W3CDTF">2006-09-16T00:00:00Z</dcterms:created>
  <dcterms:modified xsi:type="dcterms:W3CDTF">2019-03-12T09:20:32Z</dcterms:modified>
</cp:coreProperties>
</file>